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DC4D338D-5E3C-4A2E-B624-52C3F62763B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SAŽETAK " sheetId="1" r:id="rId1"/>
    <sheet name="RAČUN PRIHODA I RASHODA" sheetId="7" r:id="rId2"/>
    <sheet name="Rashodi -funkcijska" sheetId="9" r:id="rId3"/>
    <sheet name="POSEBNI_DIO_" sheetId="3" r:id="rId4"/>
  </sheets>
  <definedNames>
    <definedName name="_xlnm.Print_Area" localSheetId="3">POSEBNI_DIO_!$A$1:$D$71</definedName>
    <definedName name="_xlnm.Print_Area" localSheetId="1">'RAČUN PRIHODA I RASHODA'!$A$2:$G$123</definedName>
    <definedName name="_xlnm.Print_Area" localSheetId="0">'SAŽETAK '!$A$5:$J$28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5" i="3" l="1"/>
  <c r="E80" i="3"/>
  <c r="E79" i="3"/>
  <c r="E78" i="3"/>
  <c r="E77" i="3"/>
  <c r="E74" i="3"/>
  <c r="E73" i="3"/>
  <c r="E72" i="3"/>
  <c r="G108" i="7"/>
  <c r="G65" i="7"/>
  <c r="F51" i="7"/>
  <c r="G105" i="7"/>
  <c r="G103" i="7"/>
  <c r="G102" i="7" s="1"/>
  <c r="G99" i="7"/>
  <c r="G98" i="7" s="1"/>
  <c r="E122" i="7"/>
  <c r="H12" i="1"/>
  <c r="H9" i="1"/>
  <c r="H15" i="1" s="1"/>
  <c r="G111" i="7"/>
  <c r="F111" i="7"/>
  <c r="F122" i="7"/>
  <c r="E89" i="7"/>
  <c r="E79" i="7"/>
  <c r="E71" i="7"/>
  <c r="E65" i="7"/>
  <c r="E60" i="7"/>
  <c r="E25" i="7"/>
  <c r="G113" i="7"/>
  <c r="G122" i="7" s="1"/>
  <c r="G91" i="7"/>
  <c r="G86" i="7"/>
  <c r="G85" i="7" s="1"/>
  <c r="G79" i="7"/>
  <c r="G71" i="7"/>
  <c r="G60" i="7"/>
  <c r="F97" i="7"/>
  <c r="F131" i="7"/>
  <c r="F130" i="7" s="1"/>
  <c r="F129" i="7" s="1"/>
  <c r="F128" i="7" s="1"/>
  <c r="E131" i="7"/>
  <c r="E130" i="7" s="1"/>
  <c r="E129" i="7" s="1"/>
  <c r="E128" i="7" s="1"/>
  <c r="F42" i="7"/>
  <c r="F41" i="7" s="1"/>
  <c r="F40" i="7" s="1"/>
  <c r="F39" i="7" s="1"/>
  <c r="G107" i="7" l="1"/>
  <c r="G110" i="7" s="1"/>
  <c r="E47" i="3"/>
  <c r="E46" i="3"/>
  <c r="E42" i="3"/>
  <c r="E51" i="7"/>
  <c r="F8" i="9" l="1"/>
  <c r="E10" i="7"/>
  <c r="E113" i="7" l="1"/>
  <c r="E53" i="7"/>
  <c r="G93" i="7" l="1"/>
  <c r="G90" i="7" s="1"/>
  <c r="G97" i="7" s="1"/>
  <c r="G53" i="7"/>
  <c r="G57" i="7"/>
  <c r="E57" i="7"/>
  <c r="E14" i="7"/>
  <c r="E13" i="7" s="1"/>
  <c r="G52" i="7" l="1"/>
  <c r="E17" i="3"/>
  <c r="E10" i="3"/>
  <c r="E9" i="3"/>
  <c r="H65" i="3"/>
  <c r="I65" i="3"/>
  <c r="J19" i="3"/>
  <c r="G10" i="7" l="1"/>
  <c r="G26" i="7"/>
  <c r="G14" i="7"/>
  <c r="E8" i="3"/>
  <c r="E65" i="3"/>
  <c r="F21" i="1"/>
  <c r="G21" i="1"/>
  <c r="G30" i="7" l="1"/>
  <c r="G13" i="7"/>
  <c r="J65" i="3"/>
  <c r="E55" i="3"/>
  <c r="G29" i="7" l="1"/>
  <c r="J21" i="1"/>
  <c r="I21" i="1"/>
  <c r="G33" i="7" l="1"/>
  <c r="G16" i="7"/>
  <c r="E64" i="3"/>
  <c r="E7" i="7"/>
  <c r="J10" i="3"/>
  <c r="I10" i="3"/>
  <c r="H10" i="3"/>
  <c r="H43" i="7" l="1"/>
  <c r="E12" i="7"/>
  <c r="F11" i="1"/>
  <c r="F26" i="1"/>
  <c r="G26" i="1"/>
  <c r="G11" i="1"/>
  <c r="H42" i="7" l="1"/>
  <c r="F12" i="7"/>
  <c r="E63" i="3"/>
  <c r="G14" i="1"/>
  <c r="I12" i="1"/>
  <c r="F14" i="1"/>
  <c r="H41" i="7" l="1"/>
  <c r="G8" i="7"/>
  <c r="F6" i="7"/>
  <c r="I9" i="1" s="1"/>
  <c r="I15" i="1" s="1"/>
  <c r="I28" i="1" s="1"/>
  <c r="F34" i="7"/>
  <c r="J12" i="1"/>
  <c r="F13" i="1"/>
  <c r="F12" i="1" s="1"/>
  <c r="G13" i="1"/>
  <c r="G12" i="1" s="1"/>
  <c r="G7" i="7" l="1"/>
  <c r="H40" i="7"/>
  <c r="G10" i="1"/>
  <c r="G9" i="1" s="1"/>
  <c r="G15" i="1" s="1"/>
  <c r="G28" i="1" s="1"/>
  <c r="F10" i="1"/>
  <c r="F9" i="1" s="1"/>
  <c r="F15" i="1" s="1"/>
  <c r="F28" i="1" s="1"/>
  <c r="H39" i="7" l="1"/>
  <c r="G12" i="7"/>
  <c r="G6" i="7" l="1"/>
  <c r="G34" i="7"/>
  <c r="E30" i="7"/>
  <c r="E29" i="7" l="1"/>
  <c r="J9" i="1"/>
  <c r="J15" i="1" s="1"/>
  <c r="J28" i="1" s="1"/>
  <c r="E123" i="7"/>
  <c r="E33" i="7" l="1"/>
  <c r="E26" i="7"/>
  <c r="E28" i="7"/>
  <c r="E6" i="7" l="1"/>
  <c r="E20" i="7"/>
  <c r="E34" i="7"/>
  <c r="H21" i="1" l="1"/>
  <c r="E53" i="3" l="1"/>
  <c r="E7" i="3" l="1"/>
  <c r="E6" i="3"/>
  <c r="F123" i="7" l="1"/>
  <c r="F89" i="7"/>
  <c r="G59" i="7"/>
  <c r="G51" i="7" s="1"/>
  <c r="G123" i="7" s="1"/>
  <c r="G89" i="7" l="1"/>
</calcChain>
</file>

<file path=xl/sharedStrings.xml><?xml version="1.0" encoding="utf-8"?>
<sst xmlns="http://schemas.openxmlformats.org/spreadsheetml/2006/main" count="373" uniqueCount="192">
  <si>
    <t xml:space="preserve">PRIHODI/RASHODI TEKUĆA GODINA 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</si>
  <si>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</si>
  <si>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</si>
  <si>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</si>
  <si>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</si>
  <si>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</si>
  <si>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</si>
  <si>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</si>
  <si>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</si>
  <si>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</si>
  <si>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</si>
  <si>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</si>
  <si>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</si>
  <si>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</si>
  <si>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</si>
  <si>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</si>
  <si>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</si>
  <si>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</si>
  <si>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</si>
  <si>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</si>
  <si>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</si>
  <si>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</si>
  <si>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</si>
  <si>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</si>
  <si>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Ukupni rashodi</t>
  </si>
  <si>
    <t>Izvršenje 2021.</t>
  </si>
  <si>
    <t>Plan 2022.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</si>
  <si>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</si>
  <si>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</si>
  <si>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</si>
  <si>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</si>
  <si>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Razred</t>
  </si>
  <si>
    <t>Ostale pomoći</t>
  </si>
  <si>
    <t xml:space="preserve">Prihodi za posebne namjene </t>
  </si>
  <si>
    <t xml:space="preserve"> Vlastiti prihodi </t>
  </si>
  <si>
    <t>31</t>
  </si>
  <si>
    <t>61</t>
  </si>
  <si>
    <t xml:space="preserve">Donacije </t>
  </si>
  <si>
    <t>11</t>
  </si>
  <si>
    <t>Opći prihodi i primici</t>
  </si>
  <si>
    <t>Izvor</t>
  </si>
  <si>
    <t xml:space="preserve"> Opći prihodi i primici</t>
  </si>
  <si>
    <t>Rashodi poslovanja</t>
  </si>
  <si>
    <t>RASHODI POSLOVANJA</t>
  </si>
  <si>
    <t xml:space="preserve">Prihodi poslovanja </t>
  </si>
  <si>
    <t>RASHODI PREMA FUNKCIJSKOJ KLASIFIKACIJI</t>
  </si>
  <si>
    <t>BROJČANA OZNAKA I NAZIV</t>
  </si>
  <si>
    <t>Šifra</t>
  </si>
  <si>
    <t>Naziv</t>
  </si>
  <si>
    <t xml:space="preserve">Rezultat poslovanja </t>
  </si>
  <si>
    <t>Vlastiti prihodi - višak</t>
  </si>
  <si>
    <t xml:space="preserve">Vlastiti prihodi </t>
  </si>
  <si>
    <t>Prihodi za posebne namjene - višak</t>
  </si>
  <si>
    <t>II. POSEBNI DIO</t>
  </si>
  <si>
    <t>93</t>
  </si>
  <si>
    <t>94</t>
  </si>
  <si>
    <t>Ukupni prihodi</t>
  </si>
  <si>
    <t>UKUPAN DONOS VIŠKA / MANJKA IZ PRETHODNE(IH) GODINE</t>
  </si>
  <si>
    <t>Prihodi iz nadležnog proračuna za financiranje redovne djelatnosti proračunskih korisnika</t>
  </si>
  <si>
    <t>Prihodi od imovine</t>
  </si>
  <si>
    <t>Prihodi od prodaje proizvoda i robe te pruženih usluga</t>
  </si>
  <si>
    <t>Prihodi po posebnim propisima</t>
  </si>
  <si>
    <t>Pomoći od izvanproračunskih korisnika</t>
  </si>
  <si>
    <t>Rashodi za usluge</t>
  </si>
  <si>
    <t>Postrojenja i oprema</t>
  </si>
  <si>
    <t>Plaće</t>
  </si>
  <si>
    <t>Doprinosi na plaće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</si>
  <si>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</si>
  <si>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</si>
  <si>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</si>
  <si>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</si>
  <si>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</si>
  <si>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za prijevoz, za rad na terenu i odvojeni život</t>
  </si>
  <si>
    <t>Stručno usavršavanje zaposlenika</t>
  </si>
  <si>
    <t>Uredski materijal i ostali materijalni rashodi</t>
  </si>
  <si>
    <t>Intelektualne i osobne usluge</t>
  </si>
  <si>
    <t>Ostale usluge</t>
  </si>
  <si>
    <t>Zakupnine i najamnine</t>
  </si>
  <si>
    <t xml:space="preserve">Opći prihodi i primici </t>
  </si>
  <si>
    <t>VIŠAK / MANJAK + NETO FINANCIRANJE+PRENESENI RAZULTAT</t>
  </si>
  <si>
    <t xml:space="preserve">VIŠAK KORIŠTEN ZA POKRIĆE RASHODA </t>
  </si>
  <si>
    <t xml:space="preserve">Vlastiti izvori 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</si>
  <si>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</si>
  <si>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</si>
  <si>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</si>
  <si>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</si>
  <si>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</si>
  <si>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3211</t>
  </si>
  <si>
    <t>Službena putovanja</t>
  </si>
  <si>
    <t>3212</t>
  </si>
  <si>
    <t>3221</t>
  </si>
  <si>
    <t>3223</t>
  </si>
  <si>
    <t>Energija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</si>
  <si>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</si>
  <si>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</si>
  <si>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</si>
  <si>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</si>
  <si>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</si>
  <si>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</si>
  <si>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</si>
  <si>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</si>
  <si>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3239</t>
  </si>
  <si>
    <t>3291</t>
  </si>
  <si>
    <t>Naknade za rad predstavničkih i izvršnih tijela, povjerenstava i slično</t>
  </si>
  <si>
    <t>3293</t>
  </si>
  <si>
    <t>Reprezentacija</t>
  </si>
  <si>
    <t>3299</t>
  </si>
  <si>
    <t>3431</t>
  </si>
  <si>
    <t>Bankarske usluge i usluge platnog prometa</t>
  </si>
  <si>
    <t>4221</t>
  </si>
  <si>
    <t>Uredska oprema i namještaj</t>
  </si>
  <si>
    <t>6=4/3*100</t>
  </si>
  <si>
    <t>5=4/2*100</t>
  </si>
  <si>
    <t xml:space="preserve">Skupina/podskupina/odjeljak </t>
  </si>
  <si>
    <t>95</t>
  </si>
  <si>
    <t>Pomoći  - višak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</si>
  <si>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</si>
  <si>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</si>
  <si>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</si>
  <si>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</si>
  <si>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</si>
  <si>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</si>
  <si>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</si>
  <si>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</si>
  <si>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</si>
  <si>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</si>
  <si>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</si>
  <si>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</si>
  <si>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</si>
  <si>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Kapitalne donacije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</si>
  <si>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</si>
  <si>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</si>
  <si>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</si>
  <si>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</si>
  <si>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4=3/2*100</t>
  </si>
  <si>
    <t xml:space="preserve">MANJAK POKRIVEN TEKUĆIM PRIHODIMA </t>
  </si>
  <si>
    <t>9</t>
  </si>
  <si>
    <t>Vlastiti izvori</t>
  </si>
  <si>
    <t>92</t>
  </si>
  <si>
    <t>922</t>
  </si>
  <si>
    <t>Višak/manjak prihoda</t>
  </si>
  <si>
    <t>Višak prihoda</t>
  </si>
  <si>
    <t>9222</t>
  </si>
  <si>
    <t xml:space="preserve">Manjak prihoda </t>
  </si>
  <si>
    <t xml:space="preserve">UKUPNO RASHODI </t>
  </si>
  <si>
    <t>Program javnih potreba u kulturi</t>
  </si>
  <si>
    <t>A100011</t>
  </si>
  <si>
    <t>Redovni program Kulturno-povijesnog centra SMŽ</t>
  </si>
  <si>
    <t>Prihodi od financijske imov ine</t>
  </si>
  <si>
    <t>Kamate na oročena sredstva i depozite po viđenju</t>
  </si>
  <si>
    <t>312</t>
  </si>
  <si>
    <t>3213</t>
  </si>
  <si>
    <t>3214</t>
  </si>
  <si>
    <t>Ostale naknade troškova zaposlenima</t>
  </si>
  <si>
    <t>Sitni inventar</t>
  </si>
  <si>
    <t>Usluge promidžbe i informiranja</t>
  </si>
  <si>
    <t>Premije osiguranja</t>
  </si>
  <si>
    <t>Ostali nespomenuti financijski rashodi</t>
  </si>
  <si>
    <t xml:space="preserve">Vlastiti prihodi  </t>
  </si>
  <si>
    <t>4227</t>
  </si>
  <si>
    <t>Uređaji, strojevi i oprema za ostale namjene</t>
  </si>
  <si>
    <t>423</t>
  </si>
  <si>
    <t>Prijevozna sredstva</t>
  </si>
  <si>
    <t>4231</t>
  </si>
  <si>
    <t>Prijevozna sredstva u cestovnom prometu</t>
  </si>
  <si>
    <t>08 Rekreacijas, kultura i religija</t>
  </si>
  <si>
    <t>082 Službe kulture</t>
  </si>
  <si>
    <t>A100012</t>
  </si>
  <si>
    <t>Programska djelatnost</t>
  </si>
  <si>
    <t xml:space="preserve">I. OPĆI DIO </t>
  </si>
  <si>
    <t>Pristojbe i naknade</t>
  </si>
  <si>
    <t>45</t>
  </si>
  <si>
    <t>Rashodi za dodatna ulaganja na nef. Imovini</t>
  </si>
  <si>
    <t>451</t>
  </si>
  <si>
    <t>Dodatna ulaganja na građevinskim objektima</t>
  </si>
  <si>
    <t>4511</t>
  </si>
  <si>
    <t>Ostali rashodi za zaposlene</t>
  </si>
  <si>
    <t>GODIŠNJI IZVJEŠTAJ O IZVRŠENJU FINANCIJSKOG PLANA                                                                                            KULTURNO-POVIJESNOG CENTRA SMŽ ZA 2024.g.</t>
  </si>
  <si>
    <t>663</t>
  </si>
  <si>
    <t xml:space="preserve">Donacije od pravnih i fizičkih osoba izvan općeg proračuna </t>
  </si>
  <si>
    <t>6631</t>
  </si>
  <si>
    <t>Tekuće donacije</t>
  </si>
  <si>
    <t>52</t>
  </si>
  <si>
    <t>Pomoći-HZZ-PK</t>
  </si>
  <si>
    <t>Materijal i dijleovi za tekuće i inv.održavanje</t>
  </si>
  <si>
    <t>Službena, radna i zaštitna odjeća i obuća</t>
  </si>
  <si>
    <t>4223</t>
  </si>
  <si>
    <t>Oprema za održavanje i zaštitu</t>
  </si>
  <si>
    <t>RAČUN PRIHODA I RASHODA PO EKONOMSKOJ KLASIFIKACIJI I IZVORIMA FINANCIRANJA</t>
  </si>
  <si>
    <t>A100013</t>
  </si>
  <si>
    <t>Posao +</t>
  </si>
  <si>
    <t>Materijal i dijelovi za tekuće i investicijsko održavanje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</si>
</sst>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&quot; &quot;;[Red]&quot;-&quot;#,##0&quot; &quot;"/>
  </numFmts>
  <fonts count="45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i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b/>
      <i/>
      <sz val="11"/>
      <color rgb="FF00206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b/>
      <sz val="14"/>
      <color rgb="FF002060"/>
      <name val="Calibri"/>
      <family val="2"/>
      <scheme val="minor"/>
    </font>
    <font>
      <sz val="11"/>
      <color rgb="FF002060"/>
      <name val="Calibri"/>
      <family val="2"/>
      <charset val="238"/>
    </font>
    <font>
      <b/>
      <i/>
      <sz val="11"/>
      <color rgb="FF002060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16" fillId="0" borderId="0"/>
    <xf numFmtId="0" fontId="1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  <xf numFmtId="43" fontId="36" fillId="0" borderId="0" applyFont="0" applyFill="0" applyBorder="0" applyAlignment="0" applyProtection="0"/>
  </cellStyleXfs>
  <cellXfs count="346">
    <xf numFmtId="0" fontId="0" fillId="0" borderId="0" xfId="0"/>
    <xf numFmtId="49" fontId="10" fillId="2" borderId="6" xfId="0" applyNumberFormat="1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horizontal="right" vertical="center" wrapText="1"/>
    </xf>
    <xf numFmtId="49" fontId="9" fillId="9" borderId="6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right" vertical="center"/>
    </xf>
    <xf numFmtId="3" fontId="11" fillId="2" borderId="0" xfId="0" applyNumberFormat="1" applyFont="1" applyFill="1" applyAlignment="1">
      <alignment horizontal="right" vertical="center"/>
    </xf>
    <xf numFmtId="0" fontId="8" fillId="4" borderId="0" xfId="1" applyFont="1" applyFill="1" applyAlignment="1">
      <alignment vertical="center" wrapText="1"/>
    </xf>
    <xf numFmtId="3" fontId="9" fillId="2" borderId="6" xfId="0" applyNumberFormat="1" applyFont="1" applyFill="1" applyBorder="1" applyAlignment="1">
      <alignment horizontal="left" vertical="center"/>
    </xf>
    <xf numFmtId="3" fontId="11" fillId="2" borderId="6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left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3" fontId="19" fillId="0" borderId="0" xfId="0" applyNumberFormat="1" applyFont="1" applyAlignment="1">
      <alignment horizontal="left"/>
    </xf>
    <xf numFmtId="0" fontId="20" fillId="0" borderId="0" xfId="1" applyFont="1" applyAlignment="1">
      <alignment wrapText="1"/>
    </xf>
    <xf numFmtId="0" fontId="18" fillId="0" borderId="0" xfId="0" applyFont="1"/>
    <xf numFmtId="0" fontId="18" fillId="4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vertical="center" wrapText="1"/>
    </xf>
    <xf numFmtId="3" fontId="18" fillId="0" borderId="0" xfId="0" applyNumberFormat="1" applyFont="1"/>
    <xf numFmtId="3" fontId="18" fillId="2" borderId="1" xfId="0" applyNumberFormat="1" applyFont="1" applyFill="1" applyBorder="1" applyAlignment="1">
      <alignment vertical="center" wrapText="1"/>
    </xf>
    <xf numFmtId="164" fontId="18" fillId="0" borderId="0" xfId="0" applyNumberFormat="1" applyFont="1"/>
    <xf numFmtId="3" fontId="18" fillId="2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12" fillId="3" borderId="8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3" fontId="12" fillId="3" borderId="8" xfId="0" applyNumberFormat="1" applyFont="1" applyFill="1" applyBorder="1" applyAlignment="1">
      <alignment horizontal="right" vertical="center"/>
    </xf>
    <xf numFmtId="0" fontId="12" fillId="0" borderId="0" xfId="0" applyFont="1"/>
    <xf numFmtId="3" fontId="12" fillId="0" borderId="0" xfId="0" applyNumberFormat="1" applyFont="1"/>
    <xf numFmtId="0" fontId="12" fillId="7" borderId="0" xfId="0" applyFont="1" applyFill="1" applyAlignment="1">
      <alignment vertical="center" wrapText="1"/>
    </xf>
    <xf numFmtId="0" fontId="12" fillId="7" borderId="0" xfId="0" applyFont="1" applyFill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 wrapText="1"/>
    </xf>
    <xf numFmtId="0" fontId="19" fillId="0" borderId="0" xfId="0" applyFont="1"/>
    <xf numFmtId="3" fontId="19" fillId="0" borderId="0" xfId="0" applyNumberFormat="1" applyFont="1"/>
    <xf numFmtId="164" fontId="19" fillId="0" borderId="0" xfId="0" applyNumberFormat="1" applyFont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3" fontId="8" fillId="2" borderId="14" xfId="0" applyNumberFormat="1" applyFont="1" applyFill="1" applyBorder="1" applyAlignment="1">
      <alignment horizontal="right" vertical="center"/>
    </xf>
    <xf numFmtId="0" fontId="21" fillId="0" borderId="0" xfId="0" applyFont="1"/>
    <xf numFmtId="3" fontId="12" fillId="4" borderId="0" xfId="0" applyNumberFormat="1" applyFont="1" applyFill="1" applyAlignment="1">
      <alignment vertical="center"/>
    </xf>
    <xf numFmtId="3" fontId="12" fillId="8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0" fontId="18" fillId="0" borderId="0" xfId="0" applyFont="1" applyAlignment="1">
      <alignment horizontal="center" wrapText="1"/>
    </xf>
    <xf numFmtId="3" fontId="12" fillId="0" borderId="0" xfId="0" applyNumberFormat="1" applyFont="1" applyAlignment="1">
      <alignment horizontal="right" vertical="center"/>
    </xf>
    <xf numFmtId="3" fontId="22" fillId="0" borderId="0" xfId="0" applyNumberFormat="1" applyFont="1" applyAlignment="1">
      <alignment horizontal="right" vertical="center"/>
    </xf>
    <xf numFmtId="3" fontId="22" fillId="0" borderId="0" xfId="0" applyNumberFormat="1" applyFont="1"/>
    <xf numFmtId="3" fontId="8" fillId="0" borderId="0" xfId="0" applyNumberFormat="1" applyFont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Alignment="1">
      <alignment horizontal="right" vertical="center"/>
    </xf>
    <xf numFmtId="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horizontal="right" vertical="center"/>
    </xf>
    <xf numFmtId="3" fontId="18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24" fillId="0" borderId="6" xfId="0" applyNumberFormat="1" applyFont="1" applyBorder="1" applyAlignment="1">
      <alignment horizontal="center" vertical="center"/>
    </xf>
    <xf numFmtId="3" fontId="24" fillId="0" borderId="0" xfId="0" applyNumberFormat="1" applyFont="1" applyAlignment="1">
      <alignment horizontal="right" vertical="center"/>
    </xf>
    <xf numFmtId="3" fontId="24" fillId="0" borderId="0" xfId="0" applyNumberFormat="1" applyFont="1"/>
    <xf numFmtId="3" fontId="9" fillId="0" borderId="6" xfId="0" applyNumberFormat="1" applyFont="1" applyBorder="1" applyAlignment="1">
      <alignment horizontal="right" vertical="center"/>
    </xf>
    <xf numFmtId="49" fontId="9" fillId="9" borderId="6" xfId="0" applyNumberFormat="1" applyFont="1" applyFill="1" applyBorder="1" applyAlignment="1">
      <alignment horizontal="right" vertical="center"/>
    </xf>
    <xf numFmtId="49" fontId="9" fillId="0" borderId="6" xfId="0" applyNumberFormat="1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9" fillId="5" borderId="6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left" vertical="center"/>
    </xf>
    <xf numFmtId="49" fontId="10" fillId="2" borderId="6" xfId="0" applyNumberFormat="1" applyFont="1" applyFill="1" applyBorder="1" applyAlignment="1">
      <alignment horizontal="left" vertical="center"/>
    </xf>
    <xf numFmtId="49" fontId="10" fillId="2" borderId="6" xfId="0" applyNumberFormat="1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right" vertical="center"/>
    </xf>
    <xf numFmtId="3" fontId="9" fillId="5" borderId="6" xfId="0" applyNumberFormat="1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left" vertical="center" wrapText="1"/>
    </xf>
    <xf numFmtId="0" fontId="27" fillId="2" borderId="6" xfId="0" applyFont="1" applyFill="1" applyBorder="1" applyAlignment="1">
      <alignment horizontal="center" vertical="center"/>
    </xf>
    <xf numFmtId="49" fontId="27" fillId="2" borderId="6" xfId="0" applyNumberFormat="1" applyFont="1" applyFill="1" applyBorder="1" applyAlignment="1">
      <alignment horizontal="right" vertical="center"/>
    </xf>
    <xf numFmtId="49" fontId="27" fillId="2" borderId="6" xfId="0" applyNumberFormat="1" applyFont="1" applyFill="1" applyBorder="1" applyAlignment="1">
      <alignment vertical="center"/>
    </xf>
    <xf numFmtId="3" fontId="13" fillId="0" borderId="6" xfId="0" applyNumberFormat="1" applyFont="1" applyBorder="1" applyAlignment="1">
      <alignment horizontal="right" vertical="center"/>
    </xf>
    <xf numFmtId="0" fontId="27" fillId="0" borderId="6" xfId="0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 wrapText="1"/>
    </xf>
    <xf numFmtId="0" fontId="27" fillId="4" borderId="6" xfId="0" applyFont="1" applyFill="1" applyBorder="1" applyAlignment="1">
      <alignment vertical="center"/>
    </xf>
    <xf numFmtId="49" fontId="27" fillId="8" borderId="6" xfId="0" applyNumberFormat="1" applyFont="1" applyFill="1" applyBorder="1" applyAlignment="1">
      <alignment horizontal="right" vertical="center"/>
    </xf>
    <xf numFmtId="0" fontId="10" fillId="8" borderId="6" xfId="0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 wrapText="1"/>
    </xf>
    <xf numFmtId="3" fontId="24" fillId="8" borderId="6" xfId="0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49" fontId="9" fillId="2" borderId="15" xfId="0" applyNumberFormat="1" applyFont="1" applyFill="1" applyBorder="1" applyAlignment="1">
      <alignment vertical="center"/>
    </xf>
    <xf numFmtId="3" fontId="9" fillId="8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left" vertical="center"/>
    </xf>
    <xf numFmtId="3" fontId="13" fillId="0" borderId="6" xfId="0" applyNumberFormat="1" applyFont="1" applyBorder="1" applyAlignment="1">
      <alignment vertical="center"/>
    </xf>
    <xf numFmtId="3" fontId="10" fillId="0" borderId="6" xfId="0" applyNumberFormat="1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3" fontId="27" fillId="0" borderId="6" xfId="0" applyNumberFormat="1" applyFont="1" applyBorder="1" applyAlignment="1">
      <alignment horizontal="right" vertical="center"/>
    </xf>
    <xf numFmtId="3" fontId="26" fillId="0" borderId="6" xfId="0" applyNumberFormat="1" applyFont="1" applyBorder="1" applyAlignment="1">
      <alignment horizontal="right" vertical="center"/>
    </xf>
    <xf numFmtId="3" fontId="27" fillId="4" borderId="6" xfId="0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29" fillId="0" borderId="6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5" fillId="5" borderId="6" xfId="0" applyFont="1" applyFill="1" applyBorder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4" borderId="6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3" fontId="27" fillId="4" borderId="0" xfId="0" applyNumberFormat="1" applyFont="1" applyFill="1" applyAlignment="1">
      <alignment vertical="center"/>
    </xf>
    <xf numFmtId="0" fontId="27" fillId="4" borderId="0" xfId="0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5" fillId="4" borderId="6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5" borderId="6" xfId="0" applyFont="1" applyFill="1" applyBorder="1" applyAlignment="1">
      <alignment horizontal="right" vertical="center"/>
    </xf>
    <xf numFmtId="49" fontId="11" fillId="9" borderId="6" xfId="0" applyNumberFormat="1" applyFont="1" applyFill="1" applyBorder="1" applyAlignment="1">
      <alignment horizontal="left" vertical="center" wrapText="1"/>
    </xf>
    <xf numFmtId="49" fontId="10" fillId="8" borderId="6" xfId="0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left" vertical="center" wrapText="1"/>
    </xf>
    <xf numFmtId="0" fontId="8" fillId="4" borderId="0" xfId="1" applyFont="1" applyFill="1" applyAlignment="1">
      <alignment vertical="center"/>
    </xf>
    <xf numFmtId="3" fontId="9" fillId="2" borderId="14" xfId="0" applyNumberFormat="1" applyFont="1" applyFill="1" applyBorder="1" applyAlignment="1">
      <alignment horizontal="center" vertical="center" wrapText="1"/>
    </xf>
    <xf numFmtId="0" fontId="30" fillId="4" borderId="14" xfId="1" applyFont="1" applyFill="1" applyBorder="1" applyAlignment="1">
      <alignment horizontal="center" vertical="center" wrapText="1"/>
    </xf>
    <xf numFmtId="0" fontId="31" fillId="0" borderId="0" xfId="0" applyFont="1"/>
    <xf numFmtId="0" fontId="32" fillId="4" borderId="14" xfId="1" applyFont="1" applyFill="1" applyBorder="1" applyAlignment="1">
      <alignment horizontal="center" vertical="center" wrapText="1"/>
    </xf>
    <xf numFmtId="3" fontId="24" fillId="2" borderId="14" xfId="0" applyNumberFormat="1" applyFont="1" applyFill="1" applyBorder="1" applyAlignment="1">
      <alignment horizontal="center" vertical="center" wrapText="1"/>
    </xf>
    <xf numFmtId="0" fontId="33" fillId="0" borderId="0" xfId="0" applyFont="1"/>
    <xf numFmtId="49" fontId="9" fillId="0" borderId="14" xfId="7" applyNumberFormat="1" applyFont="1" applyBorder="1" applyAlignment="1">
      <alignment horizontal="left" vertical="center" wrapText="1"/>
    </xf>
    <xf numFmtId="49" fontId="34" fillId="4" borderId="14" xfId="1" applyNumberFormat="1" applyFont="1" applyFill="1" applyBorder="1" applyAlignment="1">
      <alignment horizontal="left" vertical="center" wrapText="1"/>
    </xf>
    <xf numFmtId="3" fontId="30" fillId="4" borderId="14" xfId="1" applyNumberFormat="1" applyFont="1" applyFill="1" applyBorder="1" applyAlignment="1">
      <alignment horizontal="right" vertical="center"/>
    </xf>
    <xf numFmtId="3" fontId="34" fillId="4" borderId="14" xfId="1" applyNumberFormat="1" applyFont="1" applyFill="1" applyBorder="1" applyAlignment="1">
      <alignment horizontal="left" vertical="center" wrapText="1"/>
    </xf>
    <xf numFmtId="3" fontId="8" fillId="8" borderId="14" xfId="0" applyNumberFormat="1" applyFont="1" applyFill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3" fontId="18" fillId="8" borderId="14" xfId="0" applyNumberFormat="1" applyFont="1" applyFill="1" applyBorder="1" applyAlignment="1">
      <alignment horizontal="right" vertical="center"/>
    </xf>
    <xf numFmtId="0" fontId="8" fillId="8" borderId="14" xfId="0" applyFont="1" applyFill="1" applyBorder="1" applyAlignment="1">
      <alignment horizontal="center" vertical="center" wrapText="1"/>
    </xf>
    <xf numFmtId="3" fontId="8" fillId="8" borderId="14" xfId="0" applyNumberFormat="1" applyFont="1" applyFill="1" applyBorder="1" applyAlignment="1">
      <alignment horizontal="center" vertical="center" wrapText="1"/>
    </xf>
    <xf numFmtId="3" fontId="23" fillId="8" borderId="14" xfId="0" applyNumberFormat="1" applyFont="1" applyFill="1" applyBorder="1" applyAlignment="1">
      <alignment horizontal="center" vertical="center" wrapText="1"/>
    </xf>
    <xf numFmtId="3" fontId="24" fillId="0" borderId="14" xfId="0" applyNumberFormat="1" applyFont="1" applyBorder="1" applyAlignment="1">
      <alignment horizontal="center" vertical="center"/>
    </xf>
    <xf numFmtId="3" fontId="8" fillId="8" borderId="14" xfId="0" applyNumberFormat="1" applyFont="1" applyFill="1" applyBorder="1" applyAlignment="1">
      <alignment horizontal="left" vertical="center"/>
    </xf>
    <xf numFmtId="0" fontId="8" fillId="8" borderId="14" xfId="0" applyFont="1" applyFill="1" applyBorder="1" applyAlignment="1">
      <alignment horizontal="right" vertical="center"/>
    </xf>
    <xf numFmtId="0" fontId="8" fillId="8" borderId="14" xfId="0" applyFont="1" applyFill="1" applyBorder="1" applyAlignment="1">
      <alignment horizontal="left" vertical="center" wrapText="1"/>
    </xf>
    <xf numFmtId="3" fontId="8" fillId="0" borderId="14" xfId="0" applyNumberFormat="1" applyFont="1" applyBorder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3" fontId="8" fillId="0" borderId="14" xfId="0" applyNumberFormat="1" applyFont="1" applyBorder="1"/>
    <xf numFmtId="0" fontId="18" fillId="0" borderId="14" xfId="0" applyFont="1" applyBorder="1" applyAlignment="1">
      <alignment horizontal="left" vertical="center" wrapText="1"/>
    </xf>
    <xf numFmtId="3" fontId="18" fillId="0" borderId="14" xfId="0" applyNumberFormat="1" applyFont="1" applyBorder="1" applyAlignment="1">
      <alignment horizontal="right" vertical="center"/>
    </xf>
    <xf numFmtId="3" fontId="12" fillId="0" borderId="14" xfId="0" applyNumberFormat="1" applyFont="1" applyBorder="1" applyAlignment="1">
      <alignment horizontal="right" vertical="center"/>
    </xf>
    <xf numFmtId="0" fontId="8" fillId="8" borderId="14" xfId="0" applyFont="1" applyFill="1" applyBorder="1" applyAlignment="1">
      <alignment horizontal="center" vertical="center"/>
    </xf>
    <xf numFmtId="0" fontId="18" fillId="8" borderId="14" xfId="0" applyFont="1" applyFill="1" applyBorder="1" applyAlignment="1">
      <alignment horizontal="center" vertical="center"/>
    </xf>
    <xf numFmtId="0" fontId="18" fillId="8" borderId="14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right" vertical="center"/>
    </xf>
    <xf numFmtId="3" fontId="12" fillId="4" borderId="14" xfId="0" applyNumberFormat="1" applyFont="1" applyFill="1" applyBorder="1" applyAlignment="1">
      <alignment horizontal="right" vertical="center"/>
    </xf>
    <xf numFmtId="49" fontId="13" fillId="2" borderId="6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left" vertical="center" wrapText="1"/>
    </xf>
    <xf numFmtId="3" fontId="12" fillId="8" borderId="14" xfId="0" applyNumberFormat="1" applyFont="1" applyFill="1" applyBorder="1" applyAlignment="1">
      <alignment horizontal="center" vertical="center"/>
    </xf>
    <xf numFmtId="3" fontId="9" fillId="8" borderId="14" xfId="0" applyNumberFormat="1" applyFont="1" applyFill="1" applyBorder="1" applyAlignment="1">
      <alignment horizontal="center" vertical="center" wrapText="1"/>
    </xf>
    <xf numFmtId="3" fontId="24" fillId="8" borderId="14" xfId="0" applyNumberFormat="1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left" vertical="center"/>
    </xf>
    <xf numFmtId="0" fontId="35" fillId="4" borderId="14" xfId="1" applyFont="1" applyFill="1" applyBorder="1" applyAlignment="1">
      <alignment horizontal="center" vertical="center" wrapText="1"/>
    </xf>
    <xf numFmtId="3" fontId="11" fillId="2" borderId="14" xfId="0" applyNumberFormat="1" applyFont="1" applyFill="1" applyBorder="1" applyAlignment="1">
      <alignment horizontal="right" vertical="center" wrapText="1"/>
    </xf>
    <xf numFmtId="49" fontId="9" fillId="8" borderId="14" xfId="0" applyNumberFormat="1" applyFont="1" applyFill="1" applyBorder="1" applyAlignment="1">
      <alignment horizontal="center" vertical="center"/>
    </xf>
    <xf numFmtId="3" fontId="9" fillId="8" borderId="14" xfId="0" applyNumberFormat="1" applyFont="1" applyFill="1" applyBorder="1" applyAlignment="1">
      <alignment horizontal="left" vertical="center"/>
    </xf>
    <xf numFmtId="3" fontId="9" fillId="8" borderId="14" xfId="0" applyNumberFormat="1" applyFont="1" applyFill="1" applyBorder="1" applyAlignment="1">
      <alignment vertical="center"/>
    </xf>
    <xf numFmtId="3" fontId="9" fillId="8" borderId="14" xfId="0" applyNumberFormat="1" applyFont="1" applyFill="1" applyBorder="1" applyAlignment="1">
      <alignment horizontal="right" vertical="center"/>
    </xf>
    <xf numFmtId="3" fontId="9" fillId="8" borderId="14" xfId="0" applyNumberFormat="1" applyFont="1" applyFill="1" applyBorder="1" applyAlignment="1">
      <alignment horizontal="left" vertical="top"/>
    </xf>
    <xf numFmtId="49" fontId="10" fillId="8" borderId="14" xfId="0" applyNumberFormat="1" applyFont="1" applyFill="1" applyBorder="1" applyAlignment="1">
      <alignment horizontal="center" vertical="center"/>
    </xf>
    <xf numFmtId="3" fontId="10" fillId="8" borderId="14" xfId="0" applyNumberFormat="1" applyFont="1" applyFill="1" applyBorder="1" applyAlignment="1">
      <alignment horizontal="left" vertical="top"/>
    </xf>
    <xf numFmtId="3" fontId="10" fillId="8" borderId="14" xfId="0" applyNumberFormat="1" applyFont="1" applyFill="1" applyBorder="1" applyAlignment="1">
      <alignment vertical="center"/>
    </xf>
    <xf numFmtId="3" fontId="10" fillId="8" borderId="14" xfId="0" applyNumberFormat="1" applyFont="1" applyFill="1" applyBorder="1" applyAlignment="1">
      <alignment horizontal="right" vertical="center"/>
    </xf>
    <xf numFmtId="49" fontId="13" fillId="8" borderId="14" xfId="0" applyNumberFormat="1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49" fontId="13" fillId="4" borderId="14" xfId="0" applyNumberFormat="1" applyFont="1" applyFill="1" applyBorder="1" applyAlignment="1">
      <alignment vertical="center" wrapText="1"/>
    </xf>
    <xf numFmtId="3" fontId="13" fillId="4" borderId="14" xfId="0" applyNumberFormat="1" applyFont="1" applyFill="1" applyBorder="1" applyAlignment="1">
      <alignment vertical="center"/>
    </xf>
    <xf numFmtId="3" fontId="13" fillId="4" borderId="14" xfId="0" applyNumberFormat="1" applyFont="1" applyFill="1" applyBorder="1" applyAlignment="1">
      <alignment horizontal="right" vertical="center"/>
    </xf>
    <xf numFmtId="3" fontId="13" fillId="8" borderId="14" xfId="0" applyNumberFormat="1" applyFont="1" applyFill="1" applyBorder="1" applyAlignment="1">
      <alignment horizontal="right" vertical="center"/>
    </xf>
    <xf numFmtId="2" fontId="12" fillId="3" borderId="8" xfId="0" applyNumberFormat="1" applyFont="1" applyFill="1" applyBorder="1" applyAlignment="1">
      <alignment horizontal="right" vertical="center"/>
    </xf>
    <xf numFmtId="2" fontId="8" fillId="2" borderId="1" xfId="0" applyNumberFormat="1" applyFont="1" applyFill="1" applyBorder="1" applyAlignment="1">
      <alignment horizontal="right" vertical="center"/>
    </xf>
    <xf numFmtId="2" fontId="8" fillId="2" borderId="12" xfId="0" applyNumberFormat="1" applyFont="1" applyFill="1" applyBorder="1" applyAlignment="1">
      <alignment horizontal="right" vertical="center"/>
    </xf>
    <xf numFmtId="4" fontId="8" fillId="3" borderId="1" xfId="9" applyNumberFormat="1" applyFont="1" applyFill="1" applyBorder="1" applyAlignment="1">
      <alignment vertical="center" wrapText="1"/>
    </xf>
    <xf numFmtId="4" fontId="18" fillId="2" borderId="1" xfId="9" applyNumberFormat="1" applyFont="1" applyFill="1" applyBorder="1" applyAlignment="1">
      <alignment vertical="center" wrapText="1"/>
    </xf>
    <xf numFmtId="4" fontId="18" fillId="2" borderId="1" xfId="9" applyNumberFormat="1" applyFont="1" applyFill="1" applyBorder="1" applyAlignment="1">
      <alignment vertical="center"/>
    </xf>
    <xf numFmtId="4" fontId="8" fillId="3" borderId="1" xfId="9" applyNumberFormat="1" applyFont="1" applyFill="1" applyBorder="1" applyAlignment="1">
      <alignment horizontal="right" vertical="center"/>
    </xf>
    <xf numFmtId="4" fontId="12" fillId="3" borderId="8" xfId="9" applyNumberFormat="1" applyFont="1" applyFill="1" applyBorder="1" applyAlignment="1">
      <alignment horizontal="right" vertical="center"/>
    </xf>
    <xf numFmtId="4" fontId="9" fillId="2" borderId="6" xfId="0" applyNumberFormat="1" applyFont="1" applyFill="1" applyBorder="1" applyAlignment="1">
      <alignment horizontal="right" vertical="center" wrapText="1"/>
    </xf>
    <xf numFmtId="4" fontId="9" fillId="2" borderId="6" xfId="0" applyNumberFormat="1" applyFont="1" applyFill="1" applyBorder="1" applyAlignment="1">
      <alignment horizontal="right" vertical="center"/>
    </xf>
    <xf numFmtId="4" fontId="10" fillId="2" borderId="6" xfId="0" applyNumberFormat="1" applyFont="1" applyFill="1" applyBorder="1" applyAlignment="1">
      <alignment horizontal="right" vertical="center"/>
    </xf>
    <xf numFmtId="4" fontId="11" fillId="9" borderId="6" xfId="0" applyNumberFormat="1" applyFont="1" applyFill="1" applyBorder="1" applyAlignment="1">
      <alignment horizontal="right" vertical="center"/>
    </xf>
    <xf numFmtId="4" fontId="10" fillId="2" borderId="6" xfId="0" applyNumberFormat="1" applyFont="1" applyFill="1" applyBorder="1" applyAlignment="1">
      <alignment horizontal="right" vertical="center" wrapText="1"/>
    </xf>
    <xf numFmtId="4" fontId="9" fillId="0" borderId="6" xfId="0" applyNumberFormat="1" applyFont="1" applyBorder="1" applyAlignment="1">
      <alignment horizontal="right" vertical="center"/>
    </xf>
    <xf numFmtId="4" fontId="10" fillId="8" borderId="6" xfId="0" applyNumberFormat="1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0" fontId="15" fillId="4" borderId="6" xfId="0" applyFont="1" applyFill="1" applyBorder="1" applyAlignment="1">
      <alignment horizontal="right" vertical="center"/>
    </xf>
    <xf numFmtId="0" fontId="11" fillId="8" borderId="6" xfId="0" applyFont="1" applyFill="1" applyBorder="1" applyAlignment="1">
      <alignment horizontal="center" vertical="center"/>
    </xf>
    <xf numFmtId="4" fontId="11" fillId="8" borderId="6" xfId="0" applyNumberFormat="1" applyFont="1" applyFill="1" applyBorder="1" applyAlignment="1">
      <alignment horizontal="right" vertical="center"/>
    </xf>
    <xf numFmtId="0" fontId="37" fillId="4" borderId="6" xfId="0" applyFont="1" applyFill="1" applyBorder="1" applyAlignment="1">
      <alignment horizontal="right" vertical="center"/>
    </xf>
    <xf numFmtId="49" fontId="38" fillId="8" borderId="6" xfId="0" applyNumberFormat="1" applyFont="1" applyFill="1" applyBorder="1" applyAlignment="1">
      <alignment horizontal="left" vertical="center" wrapText="1"/>
    </xf>
    <xf numFmtId="49" fontId="39" fillId="8" borderId="6" xfId="0" applyNumberFormat="1" applyFont="1" applyFill="1" applyBorder="1" applyAlignment="1">
      <alignment horizontal="left" vertical="center" wrapText="1"/>
    </xf>
    <xf numFmtId="4" fontId="13" fillId="2" borderId="6" xfId="0" applyNumberFormat="1" applyFont="1" applyFill="1" applyBorder="1" applyAlignment="1">
      <alignment horizontal="right" vertical="center"/>
    </xf>
    <xf numFmtId="0" fontId="38" fillId="0" borderId="6" xfId="0" applyFont="1" applyBorder="1" applyAlignment="1">
      <alignment vertical="center"/>
    </xf>
    <xf numFmtId="0" fontId="39" fillId="0" borderId="6" xfId="0" applyFont="1" applyBorder="1" applyAlignment="1">
      <alignment vertical="center"/>
    </xf>
    <xf numFmtId="0" fontId="9" fillId="10" borderId="6" xfId="0" applyFont="1" applyFill="1" applyBorder="1" applyAlignment="1">
      <alignment vertical="center"/>
    </xf>
    <xf numFmtId="0" fontId="9" fillId="11" borderId="6" xfId="0" applyFont="1" applyFill="1" applyBorder="1" applyAlignment="1">
      <alignment horizontal="right" vertical="center"/>
    </xf>
    <xf numFmtId="0" fontId="15" fillId="10" borderId="6" xfId="0" applyFont="1" applyFill="1" applyBorder="1" applyAlignment="1">
      <alignment vertical="center"/>
    </xf>
    <xf numFmtId="49" fontId="9" fillId="11" borderId="6" xfId="0" applyNumberFormat="1" applyFont="1" applyFill="1" applyBorder="1" applyAlignment="1">
      <alignment horizontal="left" vertical="center"/>
    </xf>
    <xf numFmtId="3" fontId="10" fillId="10" borderId="6" xfId="0" applyNumberFormat="1" applyFont="1" applyFill="1" applyBorder="1" applyAlignment="1">
      <alignment horizontal="right" vertical="center"/>
    </xf>
    <xf numFmtId="49" fontId="38" fillId="0" borderId="6" xfId="0" applyNumberFormat="1" applyFont="1" applyBorder="1" applyAlignment="1">
      <alignment horizontal="right" vertical="center"/>
    </xf>
    <xf numFmtId="4" fontId="9" fillId="9" borderId="6" xfId="0" applyNumberFormat="1" applyFont="1" applyFill="1" applyBorder="1" applyAlignment="1">
      <alignment horizontal="right" vertical="center"/>
    </xf>
    <xf numFmtId="4" fontId="10" fillId="0" borderId="6" xfId="0" applyNumberFormat="1" applyFont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4" fontId="9" fillId="2" borderId="6" xfId="0" applyNumberFormat="1" applyFont="1" applyFill="1" applyBorder="1" applyAlignment="1">
      <alignment vertical="center"/>
    </xf>
    <xf numFmtId="4" fontId="10" fillId="2" borderId="6" xfId="0" applyNumberFormat="1" applyFont="1" applyFill="1" applyBorder="1" applyAlignment="1">
      <alignment vertical="center"/>
    </xf>
    <xf numFmtId="4" fontId="9" fillId="10" borderId="6" xfId="0" applyNumberFormat="1" applyFont="1" applyFill="1" applyBorder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2" borderId="6" xfId="0" applyNumberFormat="1" applyFont="1" applyFill="1" applyBorder="1" applyAlignment="1">
      <alignment horizontal="right" vertical="center"/>
    </xf>
    <xf numFmtId="4" fontId="9" fillId="2" borderId="15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4" fontId="12" fillId="3" borderId="8" xfId="0" applyNumberFormat="1" applyFont="1" applyFill="1" applyBorder="1" applyAlignment="1">
      <alignment horizontal="right" vertical="center"/>
    </xf>
    <xf numFmtId="4" fontId="8" fillId="2" borderId="14" xfId="0" applyNumberFormat="1" applyFont="1" applyFill="1" applyBorder="1" applyAlignment="1">
      <alignment horizontal="right" vertical="center"/>
    </xf>
    <xf numFmtId="4" fontId="8" fillId="4" borderId="14" xfId="0" applyNumberFormat="1" applyFont="1" applyFill="1" applyBorder="1" applyAlignment="1">
      <alignment vertical="center"/>
    </xf>
    <xf numFmtId="4" fontId="8" fillId="0" borderId="14" xfId="0" applyNumberFormat="1" applyFont="1" applyBorder="1" applyAlignment="1">
      <alignment horizontal="right" vertical="center"/>
    </xf>
    <xf numFmtId="4" fontId="12" fillId="0" borderId="14" xfId="0" applyNumberFormat="1" applyFont="1" applyBorder="1"/>
    <xf numFmtId="4" fontId="8" fillId="0" borderId="14" xfId="0" applyNumberFormat="1" applyFont="1" applyBorder="1"/>
    <xf numFmtId="4" fontId="18" fillId="0" borderId="14" xfId="0" applyNumberFormat="1" applyFont="1" applyBorder="1" applyAlignment="1">
      <alignment horizontal="right" vertical="center"/>
    </xf>
    <xf numFmtId="4" fontId="12" fillId="0" borderId="14" xfId="0" applyNumberFormat="1" applyFont="1" applyBorder="1" applyAlignment="1">
      <alignment horizontal="right" vertical="center"/>
    </xf>
    <xf numFmtId="4" fontId="8" fillId="8" borderId="14" xfId="0" applyNumberFormat="1" applyFont="1" applyFill="1" applyBorder="1" applyAlignment="1">
      <alignment horizontal="right" vertical="center"/>
    </xf>
    <xf numFmtId="4" fontId="12" fillId="8" borderId="14" xfId="0" applyNumberFormat="1" applyFont="1" applyFill="1" applyBorder="1" applyAlignment="1">
      <alignment horizontal="right" vertical="center"/>
    </xf>
    <xf numFmtId="4" fontId="18" fillId="8" borderId="14" xfId="0" applyNumberFormat="1" applyFont="1" applyFill="1" applyBorder="1" applyAlignment="1">
      <alignment horizontal="right" vertical="center"/>
    </xf>
    <xf numFmtId="0" fontId="40" fillId="0" borderId="14" xfId="0" applyFont="1" applyBorder="1" applyAlignment="1">
      <alignment horizontal="center" vertical="center"/>
    </xf>
    <xf numFmtId="0" fontId="40" fillId="8" borderId="14" xfId="0" applyFont="1" applyFill="1" applyBorder="1" applyAlignment="1">
      <alignment horizontal="center" vertical="center"/>
    </xf>
    <xf numFmtId="0" fontId="40" fillId="8" borderId="14" xfId="0" applyFont="1" applyFill="1" applyBorder="1" applyAlignment="1">
      <alignment horizontal="left" vertical="center" wrapText="1"/>
    </xf>
    <xf numFmtId="0" fontId="12" fillId="12" borderId="14" xfId="0" applyFont="1" applyFill="1" applyBorder="1" applyAlignment="1">
      <alignment horizontal="left" vertical="center"/>
    </xf>
    <xf numFmtId="0" fontId="12" fillId="12" borderId="14" xfId="0" applyFont="1" applyFill="1" applyBorder="1" applyAlignment="1">
      <alignment horizontal="left" vertical="center" wrapText="1"/>
    </xf>
    <xf numFmtId="3" fontId="12" fillId="13" borderId="14" xfId="0" applyNumberFormat="1" applyFont="1" applyFill="1" applyBorder="1" applyAlignment="1">
      <alignment horizontal="left" vertical="center"/>
    </xf>
    <xf numFmtId="3" fontId="12" fillId="13" borderId="14" xfId="0" applyNumberFormat="1" applyFont="1" applyFill="1" applyBorder="1" applyAlignment="1">
      <alignment horizontal="left" vertical="center" wrapText="1"/>
    </xf>
    <xf numFmtId="4" fontId="12" fillId="13" borderId="14" xfId="0" applyNumberFormat="1" applyFont="1" applyFill="1" applyBorder="1" applyAlignment="1">
      <alignment horizontal="right" vertical="center" wrapText="1"/>
    </xf>
    <xf numFmtId="3" fontId="12" fillId="13" borderId="14" xfId="0" applyNumberFormat="1" applyFont="1" applyFill="1" applyBorder="1" applyAlignment="1">
      <alignment horizontal="right" vertical="center" wrapText="1"/>
    </xf>
    <xf numFmtId="4" fontId="40" fillId="0" borderId="14" xfId="0" applyNumberFormat="1" applyFont="1" applyBorder="1"/>
    <xf numFmtId="0" fontId="40" fillId="0" borderId="14" xfId="0" applyFont="1" applyBorder="1" applyAlignment="1">
      <alignment horizontal="left" vertical="center" wrapText="1"/>
    </xf>
    <xf numFmtId="0" fontId="41" fillId="13" borderId="14" xfId="0" applyFont="1" applyFill="1" applyBorder="1" applyAlignment="1">
      <alignment horizontal="center" vertical="center"/>
    </xf>
    <xf numFmtId="0" fontId="41" fillId="13" borderId="14" xfId="0" applyFont="1" applyFill="1" applyBorder="1" applyAlignment="1">
      <alignment horizontal="left" vertical="center" wrapText="1"/>
    </xf>
    <xf numFmtId="4" fontId="40" fillId="0" borderId="14" xfId="0" applyNumberFormat="1" applyFont="1" applyBorder="1" applyAlignment="1">
      <alignment horizontal="right" vertical="center"/>
    </xf>
    <xf numFmtId="3" fontId="8" fillId="15" borderId="14" xfId="0" applyNumberFormat="1" applyFont="1" applyFill="1" applyBorder="1" applyAlignment="1">
      <alignment horizontal="left" vertical="center"/>
    </xf>
    <xf numFmtId="4" fontId="8" fillId="16" borderId="14" xfId="0" applyNumberFormat="1" applyFont="1" applyFill="1" applyBorder="1" applyAlignment="1">
      <alignment vertical="center"/>
    </xf>
    <xf numFmtId="3" fontId="8" fillId="16" borderId="14" xfId="0" applyNumberFormat="1" applyFont="1" applyFill="1" applyBorder="1" applyAlignment="1">
      <alignment vertical="center"/>
    </xf>
    <xf numFmtId="4" fontId="8" fillId="15" borderId="14" xfId="0" applyNumberFormat="1" applyFont="1" applyFill="1" applyBorder="1" applyAlignment="1">
      <alignment horizontal="right" vertical="center"/>
    </xf>
    <xf numFmtId="3" fontId="8" fillId="16" borderId="14" xfId="0" applyNumberFormat="1" applyFont="1" applyFill="1" applyBorder="1" applyAlignment="1">
      <alignment horizontal="right" vertical="center"/>
    </xf>
    <xf numFmtId="3" fontId="8" fillId="16" borderId="14" xfId="0" applyNumberFormat="1" applyFont="1" applyFill="1" applyBorder="1" applyAlignment="1">
      <alignment horizontal="left" vertical="center"/>
    </xf>
    <xf numFmtId="4" fontId="8" fillId="16" borderId="14" xfId="0" applyNumberFormat="1" applyFont="1" applyFill="1" applyBorder="1" applyAlignment="1">
      <alignment horizontal="right" vertical="center"/>
    </xf>
    <xf numFmtId="3" fontId="40" fillId="0" borderId="14" xfId="0" applyNumberFormat="1" applyFont="1" applyBorder="1" applyAlignment="1">
      <alignment horizontal="right" vertical="center"/>
    </xf>
    <xf numFmtId="3" fontId="40" fillId="0" borderId="14" xfId="0" applyNumberFormat="1" applyFont="1" applyBorder="1"/>
    <xf numFmtId="4" fontId="41" fillId="12" borderId="14" xfId="0" applyNumberFormat="1" applyFont="1" applyFill="1" applyBorder="1" applyAlignment="1">
      <alignment horizontal="right" vertical="center" wrapText="1"/>
    </xf>
    <xf numFmtId="4" fontId="41" fillId="13" borderId="14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left"/>
    </xf>
    <xf numFmtId="4" fontId="43" fillId="0" borderId="14" xfId="7" applyNumberFormat="1" applyFont="1" applyBorder="1" applyAlignment="1">
      <alignment horizontal="right" vertical="center"/>
    </xf>
    <xf numFmtId="4" fontId="11" fillId="2" borderId="14" xfId="0" applyNumberFormat="1" applyFont="1" applyFill="1" applyBorder="1" applyAlignment="1">
      <alignment horizontal="right" vertical="center" wrapText="1"/>
    </xf>
    <xf numFmtId="4" fontId="44" fillId="2" borderId="6" xfId="0" applyNumberFormat="1" applyFont="1" applyFill="1" applyBorder="1" applyAlignment="1">
      <alignment horizontal="right" vertical="center"/>
    </xf>
    <xf numFmtId="3" fontId="38" fillId="0" borderId="6" xfId="0" applyNumberFormat="1" applyFont="1" applyBorder="1" applyAlignment="1">
      <alignment horizontal="right" vertical="center"/>
    </xf>
    <xf numFmtId="4" fontId="43" fillId="4" borderId="14" xfId="1" applyNumberFormat="1" applyFont="1" applyFill="1" applyBorder="1" applyAlignment="1">
      <alignment horizontal="right" vertical="center"/>
    </xf>
    <xf numFmtId="49" fontId="11" fillId="17" borderId="6" xfId="0" applyNumberFormat="1" applyFont="1" applyFill="1" applyBorder="1" applyAlignment="1">
      <alignment horizontal="left" vertical="center" wrapText="1"/>
    </xf>
    <xf numFmtId="4" fontId="11" fillId="17" borderId="6" xfId="0" applyNumberFormat="1" applyFont="1" applyFill="1" applyBorder="1" applyAlignment="1">
      <alignment horizontal="right" vertical="center"/>
    </xf>
    <xf numFmtId="3" fontId="9" fillId="18" borderId="6" xfId="0" applyNumberFormat="1" applyFont="1" applyFill="1" applyBorder="1" applyAlignment="1">
      <alignment vertical="center"/>
    </xf>
    <xf numFmtId="0" fontId="10" fillId="10" borderId="6" xfId="0" applyFont="1" applyFill="1" applyBorder="1" applyAlignment="1">
      <alignment vertical="center"/>
    </xf>
    <xf numFmtId="49" fontId="38" fillId="10" borderId="6" xfId="0" applyNumberFormat="1" applyFont="1" applyFill="1" applyBorder="1" applyAlignment="1">
      <alignment horizontal="right" vertical="center"/>
    </xf>
    <xf numFmtId="0" fontId="38" fillId="10" borderId="6" xfId="0" applyFont="1" applyFill="1" applyBorder="1" applyAlignment="1">
      <alignment vertical="center"/>
    </xf>
    <xf numFmtId="4" fontId="38" fillId="10" borderId="6" xfId="0" applyNumberFormat="1" applyFont="1" applyFill="1" applyBorder="1" applyAlignment="1">
      <alignment horizontal="right" vertical="center"/>
    </xf>
    <xf numFmtId="3" fontId="27" fillId="10" borderId="6" xfId="0" applyNumberFormat="1" applyFont="1" applyFill="1" applyBorder="1" applyAlignment="1">
      <alignment horizontal="right" vertical="center"/>
    </xf>
    <xf numFmtId="3" fontId="38" fillId="10" borderId="6" xfId="0" applyNumberFormat="1" applyFont="1" applyFill="1" applyBorder="1" applyAlignment="1">
      <alignment horizontal="right" vertical="center"/>
    </xf>
    <xf numFmtId="0" fontId="12" fillId="3" borderId="13" xfId="0" applyFont="1" applyFill="1" applyBorder="1" applyAlignment="1">
      <alignment vertical="center" wrapText="1"/>
    </xf>
    <xf numFmtId="0" fontId="12" fillId="3" borderId="8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8" fillId="6" borderId="4" xfId="1" applyFont="1" applyFill="1" applyBorder="1" applyAlignment="1">
      <alignment horizontal="left" vertical="center" wrapText="1"/>
    </xf>
    <xf numFmtId="0" fontId="8" fillId="6" borderId="5" xfId="1" applyFont="1" applyFill="1" applyBorder="1" applyAlignment="1">
      <alignment horizontal="left" vertical="center" wrapText="1"/>
    </xf>
    <xf numFmtId="0" fontId="8" fillId="6" borderId="7" xfId="1" applyFont="1" applyFill="1" applyBorder="1" applyAlignment="1">
      <alignment horizontal="left" vertical="center" wrapText="1"/>
    </xf>
    <xf numFmtId="0" fontId="8" fillId="5" borderId="4" xfId="1" applyFont="1" applyFill="1" applyBorder="1" applyAlignment="1">
      <alignment horizontal="left" vertical="center" wrapText="1"/>
    </xf>
    <xf numFmtId="0" fontId="8" fillId="5" borderId="5" xfId="1" applyFont="1" applyFill="1" applyBorder="1" applyAlignment="1">
      <alignment horizontal="left" vertical="center" wrapText="1"/>
    </xf>
    <xf numFmtId="0" fontId="8" fillId="5" borderId="7" xfId="1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8" fillId="4" borderId="0" xfId="1" applyFont="1" applyFill="1" applyAlignment="1">
      <alignment horizontal="center" vertical="top" wrapText="1"/>
    </xf>
    <xf numFmtId="0" fontId="18" fillId="2" borderId="1" xfId="0" applyFont="1" applyFill="1" applyBorder="1" applyAlignment="1">
      <alignment vertical="center"/>
    </xf>
    <xf numFmtId="0" fontId="42" fillId="4" borderId="0" xfId="1" applyFont="1" applyFill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4" borderId="0" xfId="1" applyFont="1" applyFill="1" applyAlignment="1">
      <alignment horizontal="center" vertical="center"/>
    </xf>
    <xf numFmtId="3" fontId="12" fillId="8" borderId="19" xfId="0" applyNumberFormat="1" applyFont="1" applyFill="1" applyBorder="1" applyAlignment="1">
      <alignment horizontal="center" vertical="center"/>
    </xf>
    <xf numFmtId="3" fontId="12" fillId="8" borderId="17" xfId="0" applyNumberFormat="1" applyFont="1" applyFill="1" applyBorder="1" applyAlignment="1">
      <alignment horizontal="center" vertical="center"/>
    </xf>
    <xf numFmtId="3" fontId="12" fillId="8" borderId="20" xfId="0" applyNumberFormat="1" applyFont="1" applyFill="1" applyBorder="1" applyAlignment="1">
      <alignment horizontal="center" vertical="center"/>
    </xf>
    <xf numFmtId="3" fontId="24" fillId="8" borderId="21" xfId="0" applyNumberFormat="1" applyFont="1" applyFill="1" applyBorder="1" applyAlignment="1">
      <alignment horizontal="center" vertical="center" wrapText="1"/>
    </xf>
    <xf numFmtId="3" fontId="24" fillId="8" borderId="22" xfId="0" applyNumberFormat="1" applyFont="1" applyFill="1" applyBorder="1" applyAlignment="1">
      <alignment horizontal="center" vertical="center" wrapText="1"/>
    </xf>
    <xf numFmtId="3" fontId="24" fillId="8" borderId="23" xfId="0" applyNumberFormat="1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/>
    </xf>
    <xf numFmtId="0" fontId="24" fillId="8" borderId="6" xfId="0" applyFont="1" applyFill="1" applyBorder="1" applyAlignment="1">
      <alignment horizontal="center" vertical="center" wrapText="1"/>
    </xf>
    <xf numFmtId="3" fontId="8" fillId="8" borderId="24" xfId="0" applyNumberFormat="1" applyFont="1" applyFill="1" applyBorder="1" applyAlignment="1">
      <alignment horizontal="center" vertical="center" wrapText="1"/>
    </xf>
    <xf numFmtId="3" fontId="8" fillId="8" borderId="25" xfId="0" applyNumberFormat="1" applyFont="1" applyFill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0" fontId="24" fillId="8" borderId="5" xfId="0" applyFont="1" applyFill="1" applyBorder="1" applyAlignment="1">
      <alignment horizontal="center" vertical="center" wrapText="1"/>
    </xf>
    <xf numFmtId="0" fontId="24" fillId="8" borderId="7" xfId="0" applyFont="1" applyFill="1" applyBorder="1" applyAlignment="1">
      <alignment horizontal="center" vertical="center" wrapText="1"/>
    </xf>
    <xf numFmtId="3" fontId="11" fillId="2" borderId="16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Alignment="1">
      <alignment horizontal="center" vertical="center"/>
    </xf>
    <xf numFmtId="3" fontId="8" fillId="2" borderId="18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23" fillId="8" borderId="14" xfId="0" applyFont="1" applyFill="1" applyBorder="1" applyAlignment="1">
      <alignment horizontal="center" vertical="center" wrapText="1"/>
    </xf>
    <xf numFmtId="0" fontId="8" fillId="4" borderId="0" xfId="1" applyFont="1" applyFill="1" applyAlignment="1">
      <alignment horizontal="center" vertical="center" wrapText="1"/>
    </xf>
    <xf numFmtId="3" fontId="40" fillId="14" borderId="14" xfId="0" applyNumberFormat="1" applyFont="1" applyFill="1" applyBorder="1" applyAlignment="1">
      <alignment horizontal="right" vertical="center"/>
    </xf>
    <xf numFmtId="3" fontId="40" fillId="12" borderId="14" xfId="0" applyNumberFormat="1" applyFont="1" applyFill="1" applyBorder="1" applyAlignment="1">
      <alignment horizontal="right" vertical="center" wrapText="1"/>
    </xf>
    <xf numFmtId="3" fontId="40" fillId="13" borderId="14" xfId="0" applyNumberFormat="1" applyFont="1" applyFill="1" applyBorder="1" applyAlignment="1">
      <alignment horizontal="right" vertical="center" wrapText="1"/>
    </xf>
    <xf numFmtId="4" fontId="41" fillId="0" borderId="14" xfId="0" applyNumberFormat="1" applyFont="1" applyBorder="1"/>
    <xf numFmtId="3" fontId="41" fillId="0" borderId="14" xfId="0" applyNumberFormat="1" applyFont="1" applyBorder="1"/>
    <xf numFmtId="3" fontId="41" fillId="0" borderId="14" xfId="0" applyNumberFormat="1" applyFont="1" applyBorder="1" applyAlignment="1">
      <alignment horizontal="right" vertical="center"/>
    </xf>
    <xf numFmtId="4" fontId="41" fillId="8" borderId="14" xfId="0" applyNumberFormat="1" applyFont="1" applyFill="1" applyBorder="1" applyAlignment="1">
      <alignment horizontal="right" vertical="center"/>
    </xf>
  </cellXfs>
  <cellStyles count="10">
    <cellStyle name="Normal_Sheet1" xfId="2" xr:uid="{00000000-0005-0000-0000-000000000000}"/>
    <cellStyle name="Normalno" xfId="0" builtinId="0" customBuiltin="1"/>
    <cellStyle name="Normalno 2" xfId="1" xr:uid="{00000000-0005-0000-0000-000002000000}"/>
    <cellStyle name="Normalno 2 2" xfId="5" xr:uid="{00000000-0005-0000-0000-000003000000}"/>
    <cellStyle name="Normalno 3" xfId="4" xr:uid="{00000000-0005-0000-0000-000004000000}"/>
    <cellStyle name="Normalno 3 2" xfId="3" xr:uid="{00000000-0005-0000-0000-000005000000}"/>
    <cellStyle name="Normalno 3 3" xfId="6" xr:uid="{00000000-0005-0000-0000-000006000000}"/>
    <cellStyle name="Normalno 4" xfId="7" xr:uid="{08474E18-36B8-48CE-9A2D-ED6126FE33B1}"/>
    <cellStyle name="Obično_List10" xfId="8" xr:uid="{6A30A5F5-2D62-406F-B410-367BB21C3CCD}"/>
    <cellStyle name="Zarez" xfId="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"/>
  <sheetViews>
    <sheetView workbookViewId="0">
      <selection activeCell="J27" sqref="J27"/>
    </sheetView>
  </sheetViews>
  <sheetFormatPr defaultColWidth="8.85546875" defaultRowHeight="15.75" x14ac:dyDescent="0.25"/>
  <cols>
    <col min="1" max="4" width="8.85546875" style="24" customWidth="1"/>
    <col min="5" max="5" width="22.85546875" style="24" customWidth="1"/>
    <col min="6" max="7" width="16.5703125" style="24" hidden="1" customWidth="1"/>
    <col min="8" max="10" width="15.28515625" style="24" customWidth="1"/>
    <col min="11" max="11" width="8.85546875" style="24" customWidth="1"/>
    <col min="12" max="12" width="16.85546875" style="24" customWidth="1"/>
    <col min="13" max="13" width="11.7109375" style="24" bestFit="1" customWidth="1"/>
    <col min="14" max="16" width="12.7109375" style="24" bestFit="1" customWidth="1"/>
    <col min="17" max="17" width="8.85546875" style="24" customWidth="1"/>
    <col min="18" max="16384" width="8.85546875" style="24"/>
  </cols>
  <sheetData>
    <row r="1" spans="1:16" x14ac:dyDescent="0.25"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spans="1:16" x14ac:dyDescent="0.25">
      <c r="A2" s="309"/>
      <c r="B2" s="309"/>
      <c r="C2" s="309"/>
      <c r="D2" s="309"/>
      <c r="E2" s="309"/>
      <c r="F2" s="309"/>
      <c r="G2" s="309"/>
      <c r="H2" s="309"/>
      <c r="I2" s="309"/>
      <c r="J2" s="309"/>
      <c r="K2" s="309"/>
    </row>
    <row r="3" spans="1:16" x14ac:dyDescent="0.25">
      <c r="A3" s="280"/>
      <c r="B3" s="280"/>
      <c r="C3" s="280"/>
      <c r="D3" s="280"/>
      <c r="E3" s="280"/>
      <c r="F3" s="280"/>
      <c r="G3" s="280"/>
      <c r="H3" s="280"/>
      <c r="I3" s="280"/>
      <c r="J3" s="280"/>
      <c r="K3" s="280"/>
    </row>
    <row r="5" spans="1:16" ht="40.5" customHeight="1" x14ac:dyDescent="0.25">
      <c r="A5" s="312" t="s">
        <v>177</v>
      </c>
      <c r="B5" s="312"/>
      <c r="C5" s="312"/>
      <c r="D5" s="312"/>
      <c r="E5" s="312"/>
      <c r="F5" s="312"/>
      <c r="G5" s="312"/>
      <c r="H5" s="312"/>
      <c r="I5" s="312"/>
      <c r="J5" s="312"/>
    </row>
    <row r="6" spans="1:16" ht="40.5" customHeight="1" x14ac:dyDescent="0.25">
      <c r="A6" s="310" t="s">
        <v>169</v>
      </c>
      <c r="B6" s="310"/>
      <c r="C6" s="310"/>
      <c r="D6" s="310"/>
      <c r="E6" s="310"/>
      <c r="F6" s="310"/>
      <c r="G6" s="310"/>
      <c r="H6" s="310"/>
      <c r="I6" s="310"/>
      <c r="J6" s="310"/>
    </row>
    <row r="7" spans="1:16" ht="24" customHeight="1" x14ac:dyDescent="0.25">
      <c r="A7" s="308" t="s">
        <v>27</v>
      </c>
      <c r="B7" s="308"/>
      <c r="C7" s="308"/>
      <c r="D7" s="308"/>
      <c r="E7" s="308"/>
      <c r="F7" s="308"/>
      <c r="G7" s="308"/>
      <c r="H7" s="308"/>
      <c r="I7" s="308"/>
      <c r="J7" s="308"/>
    </row>
    <row r="8" spans="1:16" ht="47.25" x14ac:dyDescent="0.25">
      <c r="A8" s="313" t="s">
        <v>0</v>
      </c>
      <c r="B8" s="313"/>
      <c r="C8" s="313"/>
      <c r="D8" s="313"/>
      <c r="E8" s="313"/>
      <c r="F8" s="26" t="s">
        <v>25</v>
      </c>
      <c r="G8" s="26" t="s">
        <v>26</v>
      </c>
      <c r="H8" s="26" t="s">
        <v>82</v>
      </c>
      <c r="I8" s="26" t="s">
        <v>83</v>
      </c>
      <c r="J8" s="26" t="s">
        <v>84</v>
      </c>
    </row>
    <row r="9" spans="1:16" ht="28.15" customHeight="1" x14ac:dyDescent="0.25">
      <c r="A9" s="314" t="s">
        <v>1</v>
      </c>
      <c r="B9" s="314"/>
      <c r="C9" s="314"/>
      <c r="D9" s="314"/>
      <c r="E9" s="314"/>
      <c r="F9" s="27" t="e">
        <f>SUM(F10:F11)</f>
        <v>#REF!</v>
      </c>
      <c r="G9" s="27" t="e">
        <f>SUM(G10:G11)</f>
        <v>#REF!</v>
      </c>
      <c r="H9" s="203">
        <f t="shared" ref="H9" si="0">SUM(H10:H11)</f>
        <v>237701.05</v>
      </c>
      <c r="I9" s="203">
        <f t="shared" ref="I9:J9" si="1">SUM(I10:I11)</f>
        <v>391002</v>
      </c>
      <c r="J9" s="203">
        <f t="shared" si="1"/>
        <v>362443.4</v>
      </c>
      <c r="L9" s="28"/>
    </row>
    <row r="10" spans="1:16" ht="28.15" customHeight="1" x14ac:dyDescent="0.25">
      <c r="A10" s="301" t="s">
        <v>2</v>
      </c>
      <c r="B10" s="301"/>
      <c r="C10" s="301"/>
      <c r="D10" s="301"/>
      <c r="E10" s="301"/>
      <c r="F10" s="29" t="e">
        <f>SUM('RAČUN PRIHODA I RASHODA'!#REF!)</f>
        <v>#REF!</v>
      </c>
      <c r="G10" s="29" t="e">
        <f>SUM('RAČUN PRIHODA I RASHODA'!#REF!)</f>
        <v>#REF!</v>
      </c>
      <c r="H10" s="204">
        <v>237701.05</v>
      </c>
      <c r="I10" s="204">
        <v>391002</v>
      </c>
      <c r="J10" s="204">
        <v>362443.4</v>
      </c>
      <c r="L10" s="30"/>
      <c r="M10" s="30"/>
      <c r="N10" s="30"/>
      <c r="O10" s="30"/>
    </row>
    <row r="11" spans="1:16" ht="28.15" customHeight="1" x14ac:dyDescent="0.25">
      <c r="A11" s="311" t="s">
        <v>3</v>
      </c>
      <c r="B11" s="311"/>
      <c r="C11" s="311"/>
      <c r="D11" s="311"/>
      <c r="E11" s="311"/>
      <c r="F11" s="31" t="e">
        <f>SUM('RAČUN PRIHODA I RASHODA'!#REF!)</f>
        <v>#REF!</v>
      </c>
      <c r="G11" s="31" t="e">
        <f>SUM('RAČUN PRIHODA I RASHODA'!#REF!)</f>
        <v>#REF!</v>
      </c>
      <c r="H11" s="205">
        <v>0</v>
      </c>
      <c r="I11" s="205">
        <v>0</v>
      </c>
      <c r="J11" s="205">
        <v>0</v>
      </c>
    </row>
    <row r="12" spans="1:16" ht="28.15" customHeight="1" x14ac:dyDescent="0.25">
      <c r="A12" s="315" t="s">
        <v>4</v>
      </c>
      <c r="B12" s="315"/>
      <c r="C12" s="315"/>
      <c r="D12" s="315"/>
      <c r="E12" s="315"/>
      <c r="F12" s="32" t="e">
        <f t="shared" ref="F12:G12" si="2">SUM(F13:F14)</f>
        <v>#REF!</v>
      </c>
      <c r="G12" s="32" t="e">
        <f t="shared" si="2"/>
        <v>#REF!</v>
      </c>
      <c r="H12" s="206">
        <f>SUM(H13:H14)</f>
        <v>238846.68</v>
      </c>
      <c r="I12" s="206">
        <f>SUM(I13:I14)</f>
        <v>392987</v>
      </c>
      <c r="J12" s="206">
        <f>SUM(J13:J14)</f>
        <v>362502.16000000003</v>
      </c>
    </row>
    <row r="13" spans="1:16" ht="28.15" customHeight="1" x14ac:dyDescent="0.25">
      <c r="A13" s="301" t="s">
        <v>5</v>
      </c>
      <c r="B13" s="301"/>
      <c r="C13" s="301"/>
      <c r="D13" s="301"/>
      <c r="E13" s="301"/>
      <c r="F13" s="29" t="e">
        <f>SUM('RAČUN PRIHODA I RASHODA'!#REF!)</f>
        <v>#REF!</v>
      </c>
      <c r="G13" s="29" t="e">
        <f>SUM('RAČUN PRIHODA I RASHODA'!#REF!)</f>
        <v>#REF!</v>
      </c>
      <c r="H13" s="204">
        <v>160801.54999999999</v>
      </c>
      <c r="I13" s="204">
        <v>285079</v>
      </c>
      <c r="J13" s="204">
        <v>272817.89</v>
      </c>
      <c r="L13" s="30"/>
      <c r="M13" s="30"/>
      <c r="N13" s="28"/>
      <c r="O13" s="28"/>
      <c r="P13" s="28"/>
    </row>
    <row r="14" spans="1:16" ht="28.15" customHeight="1" x14ac:dyDescent="0.25">
      <c r="A14" s="311" t="s">
        <v>6</v>
      </c>
      <c r="B14" s="311"/>
      <c r="C14" s="311"/>
      <c r="D14" s="311"/>
      <c r="E14" s="311"/>
      <c r="F14" s="31" t="e">
        <f>SUM('RAČUN PRIHODA I RASHODA'!#REF!)</f>
        <v>#REF!</v>
      </c>
      <c r="G14" s="31" t="e">
        <f>SUM('RAČUN PRIHODA I RASHODA'!#REF!)</f>
        <v>#REF!</v>
      </c>
      <c r="H14" s="205">
        <v>78045.13</v>
      </c>
      <c r="I14" s="205">
        <v>107908</v>
      </c>
      <c r="J14" s="205">
        <v>89684.27</v>
      </c>
      <c r="N14" s="28"/>
      <c r="O14" s="28"/>
      <c r="P14" s="28"/>
    </row>
    <row r="15" spans="1:16" ht="28.15" customHeight="1" x14ac:dyDescent="0.25">
      <c r="A15" s="296" t="s">
        <v>7</v>
      </c>
      <c r="B15" s="296"/>
      <c r="C15" s="296"/>
      <c r="D15" s="296"/>
      <c r="E15" s="296"/>
      <c r="F15" s="33" t="e">
        <f>SUM(F9-F12)</f>
        <v>#REF!</v>
      </c>
      <c r="G15" s="33" t="e">
        <f>SUM(G9-G12)</f>
        <v>#REF!</v>
      </c>
      <c r="H15" s="207">
        <f>SUM(H9-H12)</f>
        <v>-1145.6300000000047</v>
      </c>
      <c r="I15" s="207">
        <f>SUM(I9-I12)</f>
        <v>-1985</v>
      </c>
      <c r="J15" s="207">
        <f>SUM(J9-J12)</f>
        <v>-58.760000000009313</v>
      </c>
      <c r="N15" s="28"/>
      <c r="O15" s="28"/>
      <c r="P15" s="28"/>
    </row>
    <row r="16" spans="1:16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3"/>
      <c r="L16" s="23"/>
      <c r="M16" s="23"/>
      <c r="N16" s="23"/>
      <c r="O16" s="23"/>
      <c r="P16" s="28"/>
    </row>
    <row r="17" spans="1:16" ht="21.75" customHeight="1" x14ac:dyDescent="0.25">
      <c r="A17" s="308" t="s">
        <v>28</v>
      </c>
      <c r="B17" s="308"/>
      <c r="C17" s="308"/>
      <c r="D17" s="308"/>
      <c r="E17" s="308"/>
      <c r="F17" s="308"/>
      <c r="G17" s="308"/>
      <c r="H17" s="308"/>
      <c r="I17" s="308"/>
      <c r="J17" s="308"/>
      <c r="K17" s="23"/>
      <c r="L17" s="23"/>
      <c r="M17" s="23"/>
      <c r="N17" s="23"/>
      <c r="O17" s="23"/>
      <c r="P17" s="28"/>
    </row>
    <row r="18" spans="1:16" ht="47.25" x14ac:dyDescent="0.25">
      <c r="A18" s="298" t="s">
        <v>9</v>
      </c>
      <c r="B18" s="299"/>
      <c r="C18" s="299"/>
      <c r="D18" s="299"/>
      <c r="E18" s="299"/>
      <c r="F18" s="26" t="s">
        <v>25</v>
      </c>
      <c r="G18" s="26" t="s">
        <v>26</v>
      </c>
      <c r="H18" s="26" t="s">
        <v>82</v>
      </c>
      <c r="I18" s="26" t="s">
        <v>83</v>
      </c>
      <c r="J18" s="26" t="s">
        <v>84</v>
      </c>
    </row>
    <row r="19" spans="1:16" ht="25.9" customHeight="1" x14ac:dyDescent="0.25">
      <c r="A19" s="300" t="s">
        <v>10</v>
      </c>
      <c r="B19" s="301"/>
      <c r="C19" s="301"/>
      <c r="D19" s="301"/>
      <c r="E19" s="301"/>
      <c r="F19" s="34">
        <v>0</v>
      </c>
      <c r="G19" s="34">
        <v>0</v>
      </c>
      <c r="H19" s="201">
        <v>0</v>
      </c>
      <c r="I19" s="201">
        <v>0</v>
      </c>
      <c r="J19" s="202">
        <v>0</v>
      </c>
    </row>
    <row r="20" spans="1:16" ht="25.9" customHeight="1" x14ac:dyDescent="0.25">
      <c r="A20" s="300" t="s">
        <v>11</v>
      </c>
      <c r="B20" s="301"/>
      <c r="C20" s="301"/>
      <c r="D20" s="301"/>
      <c r="E20" s="301"/>
      <c r="F20" s="34">
        <v>0</v>
      </c>
      <c r="G20" s="34">
        <v>0</v>
      </c>
      <c r="H20" s="201">
        <v>0</v>
      </c>
      <c r="I20" s="201">
        <v>0</v>
      </c>
      <c r="J20" s="202">
        <v>0</v>
      </c>
    </row>
    <row r="21" spans="1:16" s="36" customFormat="1" ht="25.9" customHeight="1" x14ac:dyDescent="0.25">
      <c r="A21" s="295" t="s">
        <v>12</v>
      </c>
      <c r="B21" s="296"/>
      <c r="C21" s="296"/>
      <c r="D21" s="296"/>
      <c r="E21" s="296"/>
      <c r="F21" s="35">
        <f t="shared" ref="F21:G21" si="3">SUM(F19-F20)</f>
        <v>0</v>
      </c>
      <c r="G21" s="35">
        <f t="shared" si="3"/>
        <v>0</v>
      </c>
      <c r="H21" s="200">
        <f>SUM(H19-H20)</f>
        <v>0</v>
      </c>
      <c r="I21" s="200">
        <f t="shared" ref="I21:J21" si="4">SUM(I19-I20)</f>
        <v>0</v>
      </c>
      <c r="J21" s="200">
        <f t="shared" si="4"/>
        <v>0</v>
      </c>
      <c r="N21" s="37"/>
    </row>
    <row r="22" spans="1:16" s="36" customFormat="1" ht="21.75" customHeight="1" x14ac:dyDescent="0.25">
      <c r="A22" s="38"/>
      <c r="B22" s="38"/>
      <c r="C22" s="38"/>
      <c r="D22" s="38"/>
      <c r="E22" s="38"/>
      <c r="F22" s="38"/>
      <c r="G22" s="38"/>
      <c r="H22" s="39"/>
      <c r="I22" s="39"/>
      <c r="J22" s="39"/>
    </row>
    <row r="23" spans="1:16" ht="21.75" customHeight="1" x14ac:dyDescent="0.25">
      <c r="A23" s="308" t="s">
        <v>29</v>
      </c>
      <c r="B23" s="308"/>
      <c r="C23" s="308"/>
      <c r="D23" s="308"/>
      <c r="E23" s="308"/>
      <c r="F23" s="308"/>
      <c r="G23" s="308"/>
      <c r="H23" s="308"/>
      <c r="I23" s="308"/>
      <c r="J23" s="308"/>
      <c r="N23" s="28"/>
      <c r="O23" s="28"/>
      <c r="P23" s="28"/>
    </row>
    <row r="24" spans="1:16" ht="47.25" x14ac:dyDescent="0.25">
      <c r="A24" s="298" t="s">
        <v>8</v>
      </c>
      <c r="B24" s="299"/>
      <c r="C24" s="299"/>
      <c r="D24" s="299"/>
      <c r="E24" s="299"/>
      <c r="F24" s="26" t="s">
        <v>25</v>
      </c>
      <c r="G24" s="26" t="s">
        <v>26</v>
      </c>
      <c r="H24" s="26" t="s">
        <v>82</v>
      </c>
      <c r="I24" s="26" t="s">
        <v>83</v>
      </c>
      <c r="J24" s="26" t="s">
        <v>84</v>
      </c>
      <c r="M24" s="28"/>
      <c r="N24" s="28"/>
      <c r="O24" s="28"/>
      <c r="P24" s="28"/>
    </row>
    <row r="25" spans="1:16" ht="36" customHeight="1" x14ac:dyDescent="0.25">
      <c r="A25" s="302" t="s">
        <v>57</v>
      </c>
      <c r="B25" s="303"/>
      <c r="C25" s="303"/>
      <c r="D25" s="303"/>
      <c r="E25" s="304"/>
      <c r="F25" s="40">
        <v>130100</v>
      </c>
      <c r="G25" s="40">
        <v>87100</v>
      </c>
      <c r="H25" s="243">
        <v>3131.09</v>
      </c>
      <c r="I25" s="242">
        <v>1985</v>
      </c>
      <c r="J25" s="243">
        <v>1994.04</v>
      </c>
      <c r="L25" s="28"/>
      <c r="M25" s="28"/>
      <c r="N25" s="28"/>
      <c r="O25" s="28"/>
      <c r="P25" s="28"/>
    </row>
    <row r="26" spans="1:16" s="41" customFormat="1" ht="36" customHeight="1" x14ac:dyDescent="0.25">
      <c r="A26" s="305" t="s">
        <v>30</v>
      </c>
      <c r="B26" s="306"/>
      <c r="C26" s="306"/>
      <c r="D26" s="306"/>
      <c r="E26" s="307"/>
      <c r="F26" s="35" t="e">
        <f>SUM('RAČUN PRIHODA I RASHODA'!#REF!-'RAČUN PRIHODA I RASHODA'!#REF!)</f>
        <v>#REF!</v>
      </c>
      <c r="G26" s="35" t="e">
        <f>SUM('RAČUN PRIHODA I RASHODA'!#REF!-'RAČUN PRIHODA I RASHODA'!#REF!)</f>
        <v>#REF!</v>
      </c>
      <c r="H26" s="244">
        <v>3131.09</v>
      </c>
      <c r="I26" s="244">
        <v>1985</v>
      </c>
      <c r="J26" s="244">
        <v>1994.04</v>
      </c>
      <c r="L26" s="42"/>
      <c r="M26" s="43"/>
      <c r="N26" s="42"/>
    </row>
    <row r="27" spans="1:16" ht="21.75" customHeight="1" x14ac:dyDescent="0.25">
      <c r="A27" s="44"/>
      <c r="B27" s="45"/>
      <c r="C27" s="46"/>
      <c r="D27" s="47"/>
      <c r="E27" s="45"/>
      <c r="F27" s="45"/>
      <c r="G27" s="45"/>
      <c r="H27" s="48"/>
      <c r="I27" s="48"/>
      <c r="J27" s="48"/>
      <c r="M27" s="28"/>
    </row>
    <row r="28" spans="1:16" ht="30" customHeight="1" x14ac:dyDescent="0.25">
      <c r="A28" s="297" t="s">
        <v>79</v>
      </c>
      <c r="B28" s="297"/>
      <c r="C28" s="297"/>
      <c r="D28" s="297"/>
      <c r="E28" s="297"/>
      <c r="F28" s="49" t="e">
        <f t="shared" ref="F28:G28" si="5">SUM(F15,F21,F26)</f>
        <v>#REF!</v>
      </c>
      <c r="G28" s="49" t="e">
        <f t="shared" si="5"/>
        <v>#REF!</v>
      </c>
      <c r="H28" s="245">
        <v>1985.46</v>
      </c>
      <c r="I28" s="245">
        <f t="shared" ref="I28:J28" si="6">SUM(I15,I21,I26)</f>
        <v>0</v>
      </c>
      <c r="J28" s="245">
        <f t="shared" si="6"/>
        <v>1935.2799999999907</v>
      </c>
    </row>
    <row r="30" spans="1:16" x14ac:dyDescent="0.25">
      <c r="F30" s="30"/>
      <c r="G30" s="28"/>
    </row>
  </sheetData>
  <mergeCells count="23">
    <mergeCell ref="B1:K1"/>
    <mergeCell ref="A2:K2"/>
    <mergeCell ref="A6:J6"/>
    <mergeCell ref="A11:E11"/>
    <mergeCell ref="A17:J17"/>
    <mergeCell ref="A5:J5"/>
    <mergeCell ref="A7:J7"/>
    <mergeCell ref="A8:E8"/>
    <mergeCell ref="A9:E9"/>
    <mergeCell ref="A10:E10"/>
    <mergeCell ref="A12:E12"/>
    <mergeCell ref="A13:E13"/>
    <mergeCell ref="A14:E14"/>
    <mergeCell ref="A15:E15"/>
    <mergeCell ref="A21:E21"/>
    <mergeCell ref="A28:E28"/>
    <mergeCell ref="A18:E18"/>
    <mergeCell ref="A19:E19"/>
    <mergeCell ref="A20:E20"/>
    <mergeCell ref="A25:E25"/>
    <mergeCell ref="A26:E26"/>
    <mergeCell ref="A24:E24"/>
    <mergeCell ref="A23:J23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32"/>
  <sheetViews>
    <sheetView zoomScaleNormal="100" workbookViewId="0">
      <selection activeCell="E4" sqref="E4"/>
    </sheetView>
  </sheetViews>
  <sheetFormatPr defaultColWidth="9.140625" defaultRowHeight="15" x14ac:dyDescent="0.2"/>
  <cols>
    <col min="1" max="1" width="7" style="112" customWidth="1"/>
    <col min="2" max="2" width="8.42578125" style="112" customWidth="1"/>
    <col min="3" max="3" width="5.28515625" style="112" customWidth="1"/>
    <col min="4" max="4" width="40.42578125" style="112" customWidth="1"/>
    <col min="5" max="5" width="10.42578125" style="132" customWidth="1"/>
    <col min="6" max="6" width="12" style="112" customWidth="1"/>
    <col min="7" max="7" width="11.28515625" style="112" customWidth="1"/>
    <col min="8" max="9" width="8.85546875" style="112" bestFit="1" customWidth="1"/>
    <col min="10" max="13" width="15.140625" style="112" customWidth="1"/>
    <col min="14" max="14" width="16.7109375" style="112" hidden="1" customWidth="1"/>
    <col min="15" max="15" width="16.42578125" style="112" hidden="1" customWidth="1"/>
    <col min="16" max="16" width="12.5703125" style="112" hidden="1" customWidth="1"/>
    <col min="17" max="18" width="10.7109375" style="112" bestFit="1" customWidth="1"/>
    <col min="19" max="19" width="10.28515625" style="112" bestFit="1" customWidth="1"/>
    <col min="20" max="20" width="11.85546875" style="112" bestFit="1" customWidth="1"/>
    <col min="21" max="21" width="15.42578125" style="112" customWidth="1"/>
    <col min="22" max="22" width="9.140625" style="112" customWidth="1"/>
    <col min="23" max="16384" width="9.140625" style="112"/>
  </cols>
  <sheetData>
    <row r="2" spans="1:16" ht="31.5" customHeight="1" x14ac:dyDescent="0.2">
      <c r="A2" s="316" t="s">
        <v>188</v>
      </c>
      <c r="B2" s="316"/>
      <c r="C2" s="316"/>
      <c r="D2" s="316"/>
      <c r="E2" s="316"/>
      <c r="F2" s="316"/>
      <c r="G2" s="316"/>
      <c r="H2" s="316"/>
      <c r="I2" s="140"/>
    </row>
    <row r="3" spans="1:16" ht="15.75" customHeight="1" x14ac:dyDescent="0.2">
      <c r="A3" s="325" t="s">
        <v>2</v>
      </c>
      <c r="B3" s="326"/>
      <c r="C3" s="326"/>
      <c r="D3" s="326"/>
      <c r="E3" s="326"/>
      <c r="F3" s="326"/>
      <c r="G3" s="326"/>
      <c r="H3" s="326"/>
    </row>
    <row r="4" spans="1:16" s="113" customFormat="1" ht="60" x14ac:dyDescent="0.2">
      <c r="A4" s="98" t="s">
        <v>31</v>
      </c>
      <c r="B4" s="98" t="s">
        <v>113</v>
      </c>
      <c r="C4" s="98" t="s">
        <v>40</v>
      </c>
      <c r="D4" s="17" t="s">
        <v>13</v>
      </c>
      <c r="E4" s="98" t="s">
        <v>82</v>
      </c>
      <c r="F4" s="98" t="s">
        <v>83</v>
      </c>
      <c r="G4" s="98" t="s">
        <v>84</v>
      </c>
      <c r="H4" s="98" t="s">
        <v>93</v>
      </c>
      <c r="I4" s="98" t="s">
        <v>93</v>
      </c>
      <c r="J4" s="112"/>
      <c r="K4" s="112"/>
      <c r="L4" s="112"/>
      <c r="M4" s="112"/>
      <c r="N4" s="112"/>
      <c r="O4" s="112"/>
      <c r="P4" s="112"/>
    </row>
    <row r="5" spans="1:16" s="113" customFormat="1" x14ac:dyDescent="0.2">
      <c r="A5" s="324">
        <v>1</v>
      </c>
      <c r="B5" s="324"/>
      <c r="C5" s="324"/>
      <c r="D5" s="324"/>
      <c r="E5" s="99">
        <v>2</v>
      </c>
      <c r="F5" s="114">
        <v>3</v>
      </c>
      <c r="G5" s="114">
        <v>4</v>
      </c>
      <c r="H5" s="68" t="s">
        <v>112</v>
      </c>
      <c r="I5" s="68" t="s">
        <v>111</v>
      </c>
      <c r="J5" s="112"/>
      <c r="K5" s="112"/>
      <c r="L5" s="112"/>
      <c r="M5" s="112"/>
      <c r="N5" s="112"/>
      <c r="O5" s="112"/>
      <c r="P5" s="112"/>
    </row>
    <row r="6" spans="1:16" s="116" customFormat="1" x14ac:dyDescent="0.2">
      <c r="A6" s="98">
        <v>6</v>
      </c>
      <c r="B6" s="8"/>
      <c r="C6" s="98"/>
      <c r="D6" s="14" t="s">
        <v>44</v>
      </c>
      <c r="E6" s="208">
        <f>SUM(E12,E16,E25,E28,E33)</f>
        <v>237701.05000000002</v>
      </c>
      <c r="F6" s="208">
        <f>SUM(F12,F16,F25,F28,F33)</f>
        <v>391002</v>
      </c>
      <c r="G6" s="208">
        <f>SUM(G12,G16,G25,G28,G33)</f>
        <v>362443.4</v>
      </c>
      <c r="H6" s="108">
        <v>152.47999999999999</v>
      </c>
      <c r="I6" s="108">
        <v>92.7</v>
      </c>
      <c r="J6" s="115"/>
      <c r="K6" s="115"/>
      <c r="L6" s="115"/>
      <c r="M6" s="115"/>
      <c r="N6" s="115"/>
      <c r="O6" s="115"/>
      <c r="P6" s="115"/>
    </row>
    <row r="7" spans="1:16" s="113" customFormat="1" ht="30" x14ac:dyDescent="0.2">
      <c r="A7" s="117"/>
      <c r="B7" s="11">
        <v>63</v>
      </c>
      <c r="C7" s="6"/>
      <c r="D7" s="87" t="s">
        <v>23</v>
      </c>
      <c r="E7" s="209">
        <f>SUM(E8,E10)</f>
        <v>0</v>
      </c>
      <c r="F7" s="209">
        <v>5992</v>
      </c>
      <c r="G7" s="209">
        <f>SUM(G8,G10)</f>
        <v>5991.6</v>
      </c>
      <c r="H7" s="108"/>
      <c r="I7" s="108">
        <v>99.99</v>
      </c>
      <c r="J7" s="112"/>
      <c r="K7" s="112"/>
      <c r="L7" s="112"/>
      <c r="M7" s="112"/>
      <c r="N7" s="112"/>
      <c r="O7" s="112"/>
      <c r="P7" s="112"/>
    </row>
    <row r="8" spans="1:16" s="116" customFormat="1" x14ac:dyDescent="0.2">
      <c r="A8" s="117"/>
      <c r="B8" s="11" t="s">
        <v>130</v>
      </c>
      <c r="C8" s="6"/>
      <c r="D8" s="87" t="s">
        <v>62</v>
      </c>
      <c r="E8" s="209">
        <v>0</v>
      </c>
      <c r="F8" s="209"/>
      <c r="G8" s="209">
        <f t="shared" ref="G8" si="0">SUM(G9)</f>
        <v>5991.6</v>
      </c>
      <c r="H8" s="108"/>
      <c r="I8" s="108"/>
      <c r="J8" s="115"/>
      <c r="K8" s="115"/>
      <c r="L8" s="115"/>
      <c r="M8" s="115"/>
      <c r="N8" s="115"/>
      <c r="O8" s="115"/>
      <c r="P8" s="115"/>
    </row>
    <row r="9" spans="1:16" s="113" customFormat="1" ht="30" x14ac:dyDescent="0.2">
      <c r="A9" s="118"/>
      <c r="B9" s="80" t="s">
        <v>122</v>
      </c>
      <c r="C9" s="118"/>
      <c r="D9" s="83" t="s">
        <v>121</v>
      </c>
      <c r="E9" s="210"/>
      <c r="F9" s="210"/>
      <c r="G9" s="210">
        <v>5991.6</v>
      </c>
      <c r="H9" s="108"/>
      <c r="I9" s="108"/>
      <c r="J9" s="112"/>
      <c r="K9" s="115"/>
      <c r="L9" s="112"/>
      <c r="M9" s="112"/>
      <c r="N9" s="112"/>
      <c r="O9" s="112"/>
      <c r="P9" s="112"/>
    </row>
    <row r="10" spans="1:16" s="113" customFormat="1" ht="30" x14ac:dyDescent="0.2">
      <c r="A10" s="118"/>
      <c r="B10" s="11" t="s">
        <v>123</v>
      </c>
      <c r="C10" s="117"/>
      <c r="D10" s="87" t="s">
        <v>132</v>
      </c>
      <c r="E10" s="209">
        <f>SUM(E11)</f>
        <v>0</v>
      </c>
      <c r="F10" s="209"/>
      <c r="G10" s="209">
        <f t="shared" ref="G10" si="1">SUM(G11)</f>
        <v>0</v>
      </c>
      <c r="H10" s="108"/>
      <c r="I10" s="108"/>
      <c r="J10" s="112"/>
      <c r="K10" s="115"/>
      <c r="L10" s="112"/>
      <c r="M10" s="112"/>
      <c r="N10" s="112"/>
      <c r="O10" s="112"/>
      <c r="P10" s="112"/>
    </row>
    <row r="11" spans="1:16" s="116" customFormat="1" ht="30" x14ac:dyDescent="0.2">
      <c r="A11" s="118"/>
      <c r="B11" s="80" t="s">
        <v>124</v>
      </c>
      <c r="C11" s="118"/>
      <c r="D11" s="83" t="s">
        <v>125</v>
      </c>
      <c r="E11" s="210"/>
      <c r="F11" s="210"/>
      <c r="G11" s="210"/>
      <c r="H11" s="108"/>
      <c r="I11" s="108"/>
      <c r="J11" s="115"/>
      <c r="L11" s="115"/>
      <c r="M11" s="115"/>
      <c r="N11" s="115"/>
      <c r="O11" s="115"/>
      <c r="P11" s="115"/>
    </row>
    <row r="12" spans="1:16" s="116" customFormat="1" x14ac:dyDescent="0.2">
      <c r="A12" s="119"/>
      <c r="B12" s="133"/>
      <c r="C12" s="2">
        <v>52</v>
      </c>
      <c r="D12" s="286" t="s">
        <v>32</v>
      </c>
      <c r="E12" s="287">
        <f>SUM(E7)</f>
        <v>0</v>
      </c>
      <c r="F12" s="287">
        <f>SUM(F7)</f>
        <v>5992</v>
      </c>
      <c r="G12" s="287">
        <f>SUM(G7)</f>
        <v>5991.6</v>
      </c>
      <c r="H12" s="288">
        <v>0</v>
      </c>
      <c r="I12" s="288">
        <v>100</v>
      </c>
      <c r="J12" s="115"/>
      <c r="K12" s="115"/>
      <c r="L12" s="115"/>
      <c r="M12" s="115"/>
      <c r="N12" s="115"/>
      <c r="O12" s="115"/>
      <c r="P12" s="115"/>
    </row>
    <row r="13" spans="1:16" s="113" customFormat="1" ht="45" x14ac:dyDescent="0.2">
      <c r="A13" s="117"/>
      <c r="B13" s="84">
        <v>65</v>
      </c>
      <c r="C13" s="93"/>
      <c r="D13" s="94" t="s">
        <v>22</v>
      </c>
      <c r="E13" s="209">
        <f>SUM(E14)</f>
        <v>0</v>
      </c>
      <c r="F13" s="209">
        <v>0</v>
      </c>
      <c r="G13" s="209">
        <f t="shared" ref="G13" si="2">SUM(G14)</f>
        <v>0</v>
      </c>
      <c r="H13" s="108"/>
      <c r="I13" s="108"/>
      <c r="J13" s="112"/>
      <c r="K13" s="112"/>
      <c r="L13" s="112"/>
      <c r="M13" s="112"/>
      <c r="N13" s="112"/>
      <c r="O13" s="112"/>
      <c r="P13" s="112"/>
    </row>
    <row r="14" spans="1:16" s="113" customFormat="1" x14ac:dyDescent="0.2">
      <c r="A14" s="117"/>
      <c r="B14" s="84">
        <v>652</v>
      </c>
      <c r="C14" s="93"/>
      <c r="D14" s="94" t="s">
        <v>61</v>
      </c>
      <c r="E14" s="209">
        <f>SUM(E15)</f>
        <v>0</v>
      </c>
      <c r="F14" s="209"/>
      <c r="G14" s="209">
        <f t="shared" ref="G14" si="3">SUM(G15)</f>
        <v>0</v>
      </c>
      <c r="H14" s="108"/>
      <c r="I14" s="108"/>
      <c r="J14" s="112"/>
      <c r="K14" s="112"/>
      <c r="L14" s="112"/>
      <c r="M14" s="112"/>
      <c r="N14" s="112"/>
      <c r="O14" s="112"/>
      <c r="P14" s="112"/>
    </row>
    <row r="15" spans="1:16" s="116" customFormat="1" x14ac:dyDescent="0.2">
      <c r="A15" s="118"/>
      <c r="B15" s="85">
        <v>6526</v>
      </c>
      <c r="C15" s="3"/>
      <c r="D15" s="4" t="s">
        <v>126</v>
      </c>
      <c r="E15" s="210"/>
      <c r="F15" s="210"/>
      <c r="G15" s="210"/>
      <c r="H15" s="108"/>
      <c r="I15" s="108"/>
      <c r="J15" s="115"/>
      <c r="K15" s="115"/>
      <c r="L15" s="115"/>
      <c r="M15" s="115"/>
      <c r="N15" s="115"/>
      <c r="O15" s="115"/>
      <c r="P15" s="115"/>
    </row>
    <row r="16" spans="1:16" s="116" customFormat="1" x14ac:dyDescent="0.2">
      <c r="A16" s="119"/>
      <c r="B16" s="133"/>
      <c r="C16" s="2">
        <v>41</v>
      </c>
      <c r="D16" s="134" t="s">
        <v>33</v>
      </c>
      <c r="E16" s="211">
        <v>0</v>
      </c>
      <c r="F16" s="211"/>
      <c r="G16" s="287">
        <f t="shared" ref="G16" si="4">SUM(G13)</f>
        <v>0</v>
      </c>
      <c r="H16" s="288">
        <v>0</v>
      </c>
      <c r="I16" s="288">
        <v>0</v>
      </c>
      <c r="J16" s="115"/>
      <c r="K16" s="115"/>
      <c r="L16" s="115"/>
      <c r="M16" s="115"/>
      <c r="N16" s="115"/>
      <c r="O16" s="115"/>
      <c r="P16" s="115"/>
    </row>
    <row r="17" spans="1:16" s="116" customFormat="1" x14ac:dyDescent="0.2">
      <c r="A17" s="131"/>
      <c r="B17" s="216">
        <v>64</v>
      </c>
      <c r="C17" s="217"/>
      <c r="D17" s="220" t="s">
        <v>59</v>
      </c>
      <c r="E17" s="218">
        <v>1.74</v>
      </c>
      <c r="F17" s="218">
        <v>5</v>
      </c>
      <c r="G17" s="218">
        <v>2.58</v>
      </c>
      <c r="H17" s="108">
        <v>148.28</v>
      </c>
      <c r="I17" s="108">
        <v>51.6</v>
      </c>
      <c r="J17" s="115"/>
      <c r="K17" s="115"/>
      <c r="L17" s="115"/>
      <c r="M17" s="115"/>
      <c r="N17" s="115"/>
      <c r="O17" s="115"/>
      <c r="P17" s="115"/>
    </row>
    <row r="18" spans="1:16" s="116" customFormat="1" x14ac:dyDescent="0.2">
      <c r="A18" s="131"/>
      <c r="B18" s="216">
        <v>641</v>
      </c>
      <c r="C18" s="217"/>
      <c r="D18" s="220" t="s">
        <v>148</v>
      </c>
      <c r="E18" s="218">
        <v>1.74</v>
      </c>
      <c r="F18" s="218"/>
      <c r="G18" s="218">
        <v>2.58</v>
      </c>
      <c r="H18" s="108"/>
      <c r="I18" s="108"/>
      <c r="J18" s="115"/>
      <c r="K18" s="115"/>
      <c r="L18" s="115"/>
      <c r="M18" s="115"/>
      <c r="N18" s="115"/>
      <c r="O18" s="115"/>
      <c r="P18" s="115"/>
    </row>
    <row r="19" spans="1:16" s="116" customFormat="1" ht="30" x14ac:dyDescent="0.2">
      <c r="A19" s="131"/>
      <c r="B19" s="219">
        <v>6413</v>
      </c>
      <c r="C19" s="217"/>
      <c r="D19" s="221" t="s">
        <v>149</v>
      </c>
      <c r="E19" s="218">
        <v>1.74</v>
      </c>
      <c r="F19" s="218"/>
      <c r="G19" s="218">
        <v>2.58</v>
      </c>
      <c r="H19" s="108"/>
      <c r="I19" s="108"/>
      <c r="J19" s="115"/>
      <c r="K19" s="115"/>
      <c r="L19" s="115"/>
      <c r="M19" s="115"/>
      <c r="N19" s="115"/>
      <c r="O19" s="115"/>
      <c r="P19" s="115"/>
    </row>
    <row r="20" spans="1:16" s="113" customFormat="1" ht="30" x14ac:dyDescent="0.2">
      <c r="A20" s="117"/>
      <c r="B20" s="11">
        <v>66</v>
      </c>
      <c r="C20" s="6"/>
      <c r="D20" s="87" t="s">
        <v>18</v>
      </c>
      <c r="E20" s="208">
        <f>SUM(E21,E26)</f>
        <v>795.39</v>
      </c>
      <c r="F20" s="208">
        <v>1250</v>
      </c>
      <c r="G20" s="208">
        <v>975</v>
      </c>
      <c r="H20" s="108">
        <v>122.58</v>
      </c>
      <c r="I20" s="108">
        <v>78</v>
      </c>
      <c r="J20" s="112"/>
      <c r="K20" s="112"/>
      <c r="L20" s="112"/>
      <c r="M20" s="112"/>
      <c r="N20" s="112"/>
      <c r="O20" s="112"/>
      <c r="P20" s="112"/>
    </row>
    <row r="21" spans="1:16" s="113" customFormat="1" ht="30" x14ac:dyDescent="0.2">
      <c r="A21" s="117"/>
      <c r="B21" s="11" t="s">
        <v>131</v>
      </c>
      <c r="C21" s="6"/>
      <c r="D21" s="87" t="s">
        <v>60</v>
      </c>
      <c r="E21" s="208">
        <v>795.39</v>
      </c>
      <c r="F21" s="208"/>
      <c r="G21" s="208">
        <v>0</v>
      </c>
      <c r="H21" s="108"/>
      <c r="I21" s="108"/>
      <c r="J21" s="112"/>
      <c r="K21" s="112"/>
      <c r="L21" s="112"/>
      <c r="M21" s="112"/>
      <c r="N21" s="112"/>
      <c r="O21" s="112"/>
      <c r="P21" s="112"/>
    </row>
    <row r="22" spans="1:16" s="116" customFormat="1" x14ac:dyDescent="0.2">
      <c r="A22" s="118"/>
      <c r="B22" s="80" t="s">
        <v>127</v>
      </c>
      <c r="C22" s="1"/>
      <c r="D22" s="83" t="s">
        <v>128</v>
      </c>
      <c r="E22" s="212">
        <v>795.39</v>
      </c>
      <c r="F22" s="212"/>
      <c r="G22" s="212">
        <v>0</v>
      </c>
      <c r="H22" s="108"/>
      <c r="I22" s="108"/>
      <c r="J22" s="115"/>
      <c r="K22" s="115"/>
      <c r="L22" s="115"/>
      <c r="M22" s="115"/>
      <c r="N22" s="115"/>
      <c r="O22" s="115"/>
      <c r="P22" s="115"/>
    </row>
    <row r="23" spans="1:16" s="116" customFormat="1" ht="29.25" customHeight="1" x14ac:dyDescent="0.2">
      <c r="A23" s="117"/>
      <c r="B23" s="11" t="s">
        <v>178</v>
      </c>
      <c r="C23" s="6"/>
      <c r="D23" s="87" t="s">
        <v>179</v>
      </c>
      <c r="E23" s="208">
        <v>795.39</v>
      </c>
      <c r="F23" s="208"/>
      <c r="G23" s="208">
        <v>975</v>
      </c>
      <c r="H23" s="108"/>
      <c r="I23" s="108"/>
      <c r="J23" s="115"/>
      <c r="K23" s="115"/>
      <c r="L23" s="115"/>
      <c r="M23" s="115"/>
      <c r="N23" s="115"/>
      <c r="O23" s="115"/>
      <c r="P23" s="115"/>
    </row>
    <row r="24" spans="1:16" s="116" customFormat="1" x14ac:dyDescent="0.2">
      <c r="A24" s="118"/>
      <c r="B24" s="80" t="s">
        <v>180</v>
      </c>
      <c r="C24" s="1"/>
      <c r="D24" s="83" t="s">
        <v>181</v>
      </c>
      <c r="E24" s="212">
        <v>795.39</v>
      </c>
      <c r="F24" s="212"/>
      <c r="G24" s="212">
        <v>975</v>
      </c>
      <c r="H24" s="108"/>
      <c r="I24" s="108"/>
      <c r="J24" s="115"/>
      <c r="K24" s="115"/>
      <c r="L24" s="115"/>
      <c r="M24" s="115"/>
      <c r="N24" s="115"/>
      <c r="O24" s="115"/>
      <c r="P24" s="115"/>
    </row>
    <row r="25" spans="1:16" s="121" customFormat="1" x14ac:dyDescent="0.2">
      <c r="A25" s="119"/>
      <c r="B25" s="133"/>
      <c r="C25" s="2" t="s">
        <v>35</v>
      </c>
      <c r="D25" s="134" t="s">
        <v>34</v>
      </c>
      <c r="E25" s="211">
        <f>SUM(E19+E22)</f>
        <v>797.13</v>
      </c>
      <c r="F25" s="211">
        <v>1255</v>
      </c>
      <c r="G25" s="287">
        <v>977.58</v>
      </c>
      <c r="H25" s="288">
        <v>122.64</v>
      </c>
      <c r="I25" s="288">
        <v>77.89</v>
      </c>
      <c r="J25" s="120"/>
      <c r="K25" s="120"/>
      <c r="L25" s="120"/>
      <c r="M25" s="120"/>
      <c r="N25" s="120"/>
      <c r="O25" s="120"/>
      <c r="P25" s="120"/>
    </row>
    <row r="26" spans="1:16" s="137" customFormat="1" ht="45" x14ac:dyDescent="0.2">
      <c r="A26" s="76"/>
      <c r="B26" s="136">
        <v>663</v>
      </c>
      <c r="C26" s="138"/>
      <c r="D26" s="139" t="s">
        <v>133</v>
      </c>
      <c r="E26" s="213">
        <f>SUM(E27)</f>
        <v>0</v>
      </c>
      <c r="F26" s="213"/>
      <c r="G26" s="213">
        <f t="shared" ref="G26" si="5">SUM(G27)</f>
        <v>0</v>
      </c>
      <c r="H26" s="108"/>
      <c r="I26" s="108"/>
      <c r="J26" s="112"/>
      <c r="K26" s="112"/>
      <c r="L26" s="112"/>
      <c r="M26" s="112"/>
      <c r="N26" s="112"/>
      <c r="O26" s="112"/>
      <c r="P26" s="112"/>
    </row>
    <row r="27" spans="1:16" s="115" customFormat="1" x14ac:dyDescent="0.2">
      <c r="A27" s="122"/>
      <c r="B27" s="80">
        <v>6631</v>
      </c>
      <c r="C27" s="97"/>
      <c r="D27" s="135" t="s">
        <v>129</v>
      </c>
      <c r="E27" s="214"/>
      <c r="F27" s="214"/>
      <c r="G27" s="214"/>
      <c r="H27" s="108"/>
      <c r="I27" s="108"/>
    </row>
    <row r="28" spans="1:16" s="116" customFormat="1" ht="30.75" customHeight="1" x14ac:dyDescent="0.2">
      <c r="A28" s="119"/>
      <c r="B28" s="133"/>
      <c r="C28" s="2" t="s">
        <v>36</v>
      </c>
      <c r="D28" s="134" t="s">
        <v>37</v>
      </c>
      <c r="E28" s="211">
        <f>SUM(E27)</f>
        <v>0</v>
      </c>
      <c r="F28" s="211"/>
      <c r="G28" s="287"/>
      <c r="H28" s="288">
        <v>0</v>
      </c>
      <c r="I28" s="288">
        <v>0</v>
      </c>
      <c r="J28" s="115"/>
      <c r="K28" s="115"/>
      <c r="L28" s="115"/>
      <c r="M28" s="115"/>
      <c r="N28" s="115"/>
      <c r="O28" s="115"/>
      <c r="P28" s="115"/>
    </row>
    <row r="29" spans="1:16" s="113" customFormat="1" ht="30" x14ac:dyDescent="0.2">
      <c r="A29" s="117"/>
      <c r="B29" s="11">
        <v>67</v>
      </c>
      <c r="C29" s="6"/>
      <c r="D29" s="87" t="s">
        <v>14</v>
      </c>
      <c r="E29" s="209">
        <f>SUM(E30)</f>
        <v>236903.92</v>
      </c>
      <c r="F29" s="209">
        <v>383755</v>
      </c>
      <c r="G29" s="209">
        <f t="shared" ref="G29" si="6">SUM(G30)</f>
        <v>355474.22000000003</v>
      </c>
      <c r="H29" s="108">
        <v>150</v>
      </c>
      <c r="I29" s="108">
        <v>92.63</v>
      </c>
      <c r="J29" s="112"/>
      <c r="K29" s="112"/>
      <c r="L29" s="112"/>
      <c r="M29" s="112"/>
      <c r="N29" s="112"/>
      <c r="O29" s="112"/>
      <c r="P29" s="112"/>
    </row>
    <row r="30" spans="1:16" s="116" customFormat="1" ht="42" customHeight="1" x14ac:dyDescent="0.2">
      <c r="A30" s="117"/>
      <c r="B30" s="11" t="s">
        <v>116</v>
      </c>
      <c r="C30" s="6"/>
      <c r="D30" s="87" t="s">
        <v>58</v>
      </c>
      <c r="E30" s="209">
        <f>SUM(E31:E32)</f>
        <v>236903.92</v>
      </c>
      <c r="F30" s="209"/>
      <c r="G30" s="209">
        <f t="shared" ref="G30" si="7">SUM(G31:G32)</f>
        <v>355474.22000000003</v>
      </c>
      <c r="H30" s="108"/>
      <c r="I30" s="108"/>
      <c r="J30" s="115"/>
      <c r="K30" s="115"/>
      <c r="L30" s="115"/>
      <c r="M30" s="115"/>
      <c r="N30" s="115"/>
      <c r="O30" s="115"/>
      <c r="P30" s="115"/>
    </row>
    <row r="31" spans="1:16" s="113" customFormat="1" ht="30" x14ac:dyDescent="0.2">
      <c r="A31" s="118"/>
      <c r="B31" s="80" t="s">
        <v>117</v>
      </c>
      <c r="C31" s="1"/>
      <c r="D31" s="83" t="s">
        <v>118</v>
      </c>
      <c r="E31" s="210">
        <v>158858.79</v>
      </c>
      <c r="F31" s="210"/>
      <c r="G31" s="210">
        <v>265789.95</v>
      </c>
      <c r="H31" s="108"/>
      <c r="I31" s="108"/>
      <c r="J31" s="112"/>
      <c r="K31" s="112"/>
      <c r="L31" s="112"/>
      <c r="M31" s="112"/>
      <c r="N31" s="112"/>
      <c r="O31" s="112"/>
      <c r="P31" s="112"/>
    </row>
    <row r="32" spans="1:16" s="116" customFormat="1" ht="45" x14ac:dyDescent="0.2">
      <c r="A32" s="118"/>
      <c r="B32" s="80" t="s">
        <v>119</v>
      </c>
      <c r="C32" s="1"/>
      <c r="D32" s="83" t="s">
        <v>120</v>
      </c>
      <c r="E32" s="210">
        <v>78045.13</v>
      </c>
      <c r="F32" s="210"/>
      <c r="G32" s="210">
        <v>89684.27</v>
      </c>
      <c r="H32" s="108"/>
      <c r="I32" s="108"/>
      <c r="J32" s="115"/>
      <c r="K32" s="115"/>
      <c r="L32" s="115"/>
      <c r="M32" s="115"/>
      <c r="N32" s="115"/>
      <c r="O32" s="115"/>
      <c r="P32" s="115"/>
    </row>
    <row r="33" spans="1:16" s="113" customFormat="1" x14ac:dyDescent="0.2">
      <c r="A33" s="119"/>
      <c r="B33" s="119"/>
      <c r="C33" s="2" t="s">
        <v>38</v>
      </c>
      <c r="D33" s="134" t="s">
        <v>39</v>
      </c>
      <c r="E33" s="211">
        <f>SUM(E29)</f>
        <v>236903.92</v>
      </c>
      <c r="F33" s="211">
        <v>383755</v>
      </c>
      <c r="G33" s="287">
        <f>SUM(G29)</f>
        <v>355474.22000000003</v>
      </c>
      <c r="H33" s="288">
        <v>150</v>
      </c>
      <c r="I33" s="288">
        <v>92.63</v>
      </c>
      <c r="J33" s="112"/>
      <c r="K33" s="112"/>
      <c r="L33" s="112"/>
      <c r="M33" s="112"/>
      <c r="N33" s="112"/>
      <c r="O33" s="112"/>
      <c r="P33" s="112"/>
    </row>
    <row r="34" spans="1:16" s="113" customFormat="1" x14ac:dyDescent="0.2">
      <c r="A34" s="334" t="s">
        <v>56</v>
      </c>
      <c r="B34" s="334"/>
      <c r="C34" s="334"/>
      <c r="D34" s="334"/>
      <c r="E34" s="215">
        <f>SUM(E12,E16,E25,E28,E33)</f>
        <v>237701.05000000002</v>
      </c>
      <c r="F34" s="215">
        <f t="shared" ref="F34:G34" si="8">SUM(F12,F16,F25,F28,F33)</f>
        <v>391002</v>
      </c>
      <c r="G34" s="215">
        <f t="shared" si="8"/>
        <v>362443.4</v>
      </c>
      <c r="H34" s="108">
        <v>152.47999999999999</v>
      </c>
      <c r="I34" s="108">
        <v>92.7</v>
      </c>
      <c r="J34" s="112"/>
      <c r="K34" s="112"/>
      <c r="L34" s="112"/>
      <c r="M34" s="112"/>
      <c r="N34" s="112"/>
      <c r="O34" s="112"/>
      <c r="P34" s="112"/>
    </row>
    <row r="35" spans="1:16" s="113" customFormat="1" x14ac:dyDescent="0.2">
      <c r="A35" s="5"/>
      <c r="B35" s="5"/>
      <c r="C35" s="5"/>
      <c r="D35" s="5"/>
      <c r="E35" s="12"/>
      <c r="F35" s="12"/>
      <c r="G35" s="12"/>
      <c r="H35" s="112"/>
      <c r="I35" s="112"/>
      <c r="J35" s="112"/>
      <c r="K35" s="112"/>
      <c r="L35" s="112"/>
      <c r="M35" s="112"/>
      <c r="N35" s="112"/>
      <c r="O35" s="112"/>
      <c r="P35" s="112"/>
    </row>
    <row r="36" spans="1:16" s="113" customFormat="1" x14ac:dyDescent="0.2">
      <c r="A36" s="330" t="s">
        <v>80</v>
      </c>
      <c r="B36" s="331"/>
      <c r="C36" s="331"/>
      <c r="D36" s="331"/>
      <c r="E36" s="331"/>
      <c r="F36" s="331"/>
      <c r="G36" s="331"/>
      <c r="H36" s="331"/>
      <c r="I36" s="112"/>
      <c r="J36" s="112"/>
      <c r="K36" s="112"/>
      <c r="L36" s="112"/>
      <c r="M36" s="112"/>
      <c r="N36" s="112"/>
      <c r="O36" s="112"/>
      <c r="P36" s="112"/>
    </row>
    <row r="37" spans="1:16" s="113" customFormat="1" ht="60" x14ac:dyDescent="0.2">
      <c r="A37" s="98" t="s">
        <v>31</v>
      </c>
      <c r="B37" s="98" t="s">
        <v>113</v>
      </c>
      <c r="C37" s="98" t="s">
        <v>40</v>
      </c>
      <c r="D37" s="15" t="s">
        <v>13</v>
      </c>
      <c r="E37" s="16" t="s">
        <v>82</v>
      </c>
      <c r="F37" s="16" t="s">
        <v>83</v>
      </c>
      <c r="G37" s="16" t="s">
        <v>84</v>
      </c>
      <c r="H37" s="98" t="s">
        <v>93</v>
      </c>
      <c r="I37" s="98" t="s">
        <v>93</v>
      </c>
      <c r="J37" s="112"/>
      <c r="K37" s="112"/>
      <c r="L37" s="112"/>
      <c r="M37" s="112"/>
      <c r="N37" s="112"/>
      <c r="O37" s="112"/>
      <c r="P37" s="112"/>
    </row>
    <row r="38" spans="1:16" s="113" customFormat="1" x14ac:dyDescent="0.2">
      <c r="A38" s="327">
        <v>1</v>
      </c>
      <c r="B38" s="328"/>
      <c r="C38" s="328"/>
      <c r="D38" s="329"/>
      <c r="E38" s="99">
        <v>2</v>
      </c>
      <c r="F38" s="114">
        <v>3</v>
      </c>
      <c r="G38" s="114">
        <v>4</v>
      </c>
      <c r="H38" s="68" t="s">
        <v>112</v>
      </c>
      <c r="I38" s="68" t="s">
        <v>111</v>
      </c>
      <c r="J38" s="112"/>
      <c r="K38" s="112"/>
      <c r="L38" s="112"/>
      <c r="M38" s="112"/>
      <c r="N38" s="112"/>
      <c r="O38" s="112"/>
      <c r="P38" s="112"/>
    </row>
    <row r="39" spans="1:16" s="113" customFormat="1" x14ac:dyDescent="0.2">
      <c r="A39" s="17">
        <v>9</v>
      </c>
      <c r="B39" s="17"/>
      <c r="C39" s="17"/>
      <c r="D39" s="14" t="s">
        <v>81</v>
      </c>
      <c r="E39" s="283">
        <v>1985.46</v>
      </c>
      <c r="F39" s="208">
        <f t="shared" ref="F39" si="9">SUM(F40)</f>
        <v>1985</v>
      </c>
      <c r="G39" s="283">
        <v>1935.28</v>
      </c>
      <c r="H39" s="108">
        <f>SUM(G39/F39*100)</f>
        <v>97.495214105793451</v>
      </c>
      <c r="I39" s="108">
        <v>97.5</v>
      </c>
      <c r="J39" s="112"/>
      <c r="K39" s="112"/>
      <c r="L39" s="112"/>
      <c r="M39" s="112"/>
      <c r="N39" s="112"/>
      <c r="O39" s="112"/>
      <c r="P39" s="112"/>
    </row>
    <row r="40" spans="1:16" s="113" customFormat="1" x14ac:dyDescent="0.2">
      <c r="A40" s="17"/>
      <c r="B40" s="6">
        <v>92</v>
      </c>
      <c r="C40" s="17"/>
      <c r="D40" s="14" t="s">
        <v>49</v>
      </c>
      <c r="E40" s="283">
        <v>1985.46</v>
      </c>
      <c r="F40" s="208">
        <f t="shared" ref="F40:F41" si="10">SUM(F41)</f>
        <v>1985</v>
      </c>
      <c r="G40" s="283">
        <v>1935.28</v>
      </c>
      <c r="H40" s="108">
        <f t="shared" ref="H40:H43" si="11">SUM(G40/F40*100)</f>
        <v>97.495214105793451</v>
      </c>
      <c r="I40" s="108">
        <v>97.5</v>
      </c>
      <c r="J40" s="112"/>
      <c r="K40" s="112"/>
      <c r="L40" s="112"/>
      <c r="M40" s="112"/>
      <c r="N40" s="112"/>
      <c r="O40" s="112"/>
      <c r="P40" s="112"/>
    </row>
    <row r="41" spans="1:16" s="113" customFormat="1" x14ac:dyDescent="0.2">
      <c r="A41" s="17"/>
      <c r="B41" s="6">
        <v>922</v>
      </c>
      <c r="C41" s="17"/>
      <c r="D41" s="176" t="s">
        <v>140</v>
      </c>
      <c r="E41" s="283">
        <v>1985.46</v>
      </c>
      <c r="F41" s="208">
        <f t="shared" si="10"/>
        <v>1985</v>
      </c>
      <c r="G41" s="283">
        <v>1935.28</v>
      </c>
      <c r="H41" s="108">
        <f t="shared" si="11"/>
        <v>97.495214105793451</v>
      </c>
      <c r="I41" s="108">
        <v>97.5</v>
      </c>
      <c r="J41" s="112"/>
      <c r="K41" s="112"/>
      <c r="L41" s="112"/>
      <c r="M41" s="112"/>
      <c r="N41" s="112"/>
      <c r="O41" s="112"/>
      <c r="P41" s="112"/>
    </row>
    <row r="42" spans="1:16" s="113" customFormat="1" x14ac:dyDescent="0.2">
      <c r="A42" s="181"/>
      <c r="B42" s="1">
        <v>9221</v>
      </c>
      <c r="C42" s="181"/>
      <c r="D42" s="182" t="s">
        <v>141</v>
      </c>
      <c r="E42" s="222">
        <v>1985.46</v>
      </c>
      <c r="F42" s="212">
        <f t="shared" ref="F42" si="12">SUM(F43:F45)</f>
        <v>1985</v>
      </c>
      <c r="G42" s="222">
        <v>1935.28</v>
      </c>
      <c r="H42" s="107">
        <f t="shared" si="11"/>
        <v>97.495214105793451</v>
      </c>
      <c r="I42" s="107">
        <v>97.5</v>
      </c>
      <c r="J42" s="112"/>
      <c r="K42" s="112"/>
      <c r="L42" s="112"/>
      <c r="M42" s="112"/>
      <c r="N42" s="112"/>
      <c r="O42" s="112"/>
      <c r="P42" s="112"/>
    </row>
    <row r="43" spans="1:16" s="113" customFormat="1" x14ac:dyDescent="0.2">
      <c r="A43" s="18"/>
      <c r="B43" s="175"/>
      <c r="C43" s="18" t="s">
        <v>54</v>
      </c>
      <c r="D43" s="19" t="s">
        <v>50</v>
      </c>
      <c r="E43" s="222">
        <v>1985.46</v>
      </c>
      <c r="F43" s="222">
        <v>1985</v>
      </c>
      <c r="G43" s="222">
        <v>1935.28</v>
      </c>
      <c r="H43" s="106">
        <f t="shared" si="11"/>
        <v>97.495214105793451</v>
      </c>
      <c r="I43" s="106">
        <v>97.5</v>
      </c>
      <c r="J43" s="112"/>
      <c r="K43" s="112"/>
      <c r="L43" s="112"/>
      <c r="M43" s="112"/>
      <c r="N43" s="112"/>
      <c r="O43" s="112"/>
      <c r="P43" s="112"/>
    </row>
    <row r="44" spans="1:16" s="113" customFormat="1" x14ac:dyDescent="0.2">
      <c r="A44" s="18"/>
      <c r="B44" s="175"/>
      <c r="C44" s="18" t="s">
        <v>55</v>
      </c>
      <c r="D44" s="19" t="s">
        <v>52</v>
      </c>
      <c r="E44" s="10">
        <v>0</v>
      </c>
      <c r="F44" s="222">
        <v>0</v>
      </c>
      <c r="G44" s="222">
        <v>0</v>
      </c>
      <c r="H44" s="106">
        <v>0</v>
      </c>
      <c r="I44" s="106">
        <v>0</v>
      </c>
      <c r="J44" s="112"/>
      <c r="K44" s="112"/>
      <c r="L44" s="112"/>
      <c r="M44" s="112"/>
      <c r="N44" s="112"/>
      <c r="O44" s="112"/>
      <c r="P44" s="112"/>
    </row>
    <row r="45" spans="1:16" s="113" customFormat="1" x14ac:dyDescent="0.2">
      <c r="A45" s="18"/>
      <c r="B45" s="175"/>
      <c r="C45" s="18" t="s">
        <v>114</v>
      </c>
      <c r="D45" s="19" t="s">
        <v>115</v>
      </c>
      <c r="E45" s="10">
        <v>0</v>
      </c>
      <c r="F45" s="222">
        <v>0</v>
      </c>
      <c r="G45" s="222">
        <v>0</v>
      </c>
      <c r="H45" s="106">
        <v>0</v>
      </c>
      <c r="I45" s="106">
        <v>0</v>
      </c>
      <c r="J45" s="112"/>
      <c r="K45" s="112"/>
      <c r="L45" s="112"/>
      <c r="M45" s="112"/>
      <c r="N45" s="112"/>
      <c r="O45" s="112"/>
      <c r="P45" s="112"/>
    </row>
    <row r="46" spans="1:16" s="113" customFormat="1" x14ac:dyDescent="0.2">
      <c r="A46" s="5"/>
      <c r="B46" s="5"/>
      <c r="C46" s="5"/>
      <c r="D46" s="5"/>
      <c r="E46" s="12"/>
      <c r="F46" s="12"/>
      <c r="G46" s="12"/>
      <c r="H46" s="112"/>
      <c r="I46" s="112"/>
      <c r="J46" s="112"/>
      <c r="K46" s="112"/>
      <c r="L46" s="112"/>
      <c r="M46" s="112"/>
      <c r="N46" s="112"/>
      <c r="O46" s="112"/>
      <c r="P46" s="112"/>
    </row>
    <row r="47" spans="1:16" s="113" customFormat="1" x14ac:dyDescent="0.2">
      <c r="A47" s="121"/>
      <c r="B47" s="5"/>
      <c r="C47" s="5"/>
      <c r="D47" s="5"/>
      <c r="E47" s="5"/>
      <c r="F47" s="5"/>
      <c r="G47" s="5"/>
      <c r="H47" s="112"/>
      <c r="I47" s="112"/>
      <c r="J47" s="112"/>
      <c r="K47" s="112"/>
      <c r="L47" s="112"/>
      <c r="M47" s="112"/>
      <c r="N47" s="112"/>
      <c r="O47" s="112"/>
      <c r="P47" s="112"/>
    </row>
    <row r="48" spans="1:16" s="116" customFormat="1" ht="15.75" customHeight="1" x14ac:dyDescent="0.2">
      <c r="A48" s="332" t="s">
        <v>43</v>
      </c>
      <c r="B48" s="333"/>
      <c r="C48" s="333"/>
      <c r="D48" s="333"/>
      <c r="E48" s="333"/>
      <c r="F48" s="333"/>
      <c r="G48" s="333"/>
      <c r="H48" s="333"/>
      <c r="I48" s="115"/>
      <c r="J48" s="115"/>
      <c r="K48" s="115"/>
      <c r="L48" s="115"/>
      <c r="M48" s="115"/>
      <c r="N48" s="115"/>
      <c r="O48" s="115"/>
      <c r="P48" s="115"/>
    </row>
    <row r="49" spans="1:16" s="113" customFormat="1" ht="60" x14ac:dyDescent="0.2">
      <c r="A49" s="98" t="s">
        <v>31</v>
      </c>
      <c r="B49" s="98" t="s">
        <v>113</v>
      </c>
      <c r="C49" s="98" t="s">
        <v>40</v>
      </c>
      <c r="D49" s="17" t="s">
        <v>13</v>
      </c>
      <c r="E49" s="103" t="s">
        <v>82</v>
      </c>
      <c r="F49" s="103" t="s">
        <v>83</v>
      </c>
      <c r="G49" s="103" t="s">
        <v>84</v>
      </c>
      <c r="H49" s="98" t="s">
        <v>93</v>
      </c>
      <c r="I49" s="98" t="s">
        <v>93</v>
      </c>
      <c r="J49" s="112"/>
      <c r="K49" s="112"/>
      <c r="L49" s="112"/>
      <c r="M49" s="112"/>
      <c r="N49" s="112"/>
      <c r="O49" s="112"/>
      <c r="P49" s="112"/>
    </row>
    <row r="50" spans="1:16" s="113" customFormat="1" x14ac:dyDescent="0.2">
      <c r="A50" s="324">
        <v>1</v>
      </c>
      <c r="B50" s="324"/>
      <c r="C50" s="324"/>
      <c r="D50" s="324"/>
      <c r="E50" s="99">
        <v>2</v>
      </c>
      <c r="F50" s="114">
        <v>3</v>
      </c>
      <c r="G50" s="114">
        <v>4</v>
      </c>
      <c r="H50" s="68" t="s">
        <v>112</v>
      </c>
      <c r="I50" s="68" t="s">
        <v>111</v>
      </c>
      <c r="J50" s="112"/>
      <c r="K50" s="112"/>
      <c r="L50" s="112"/>
      <c r="M50" s="112"/>
      <c r="N50" s="112"/>
      <c r="O50" s="112"/>
      <c r="P50" s="112"/>
    </row>
    <row r="51" spans="1:16" s="113" customFormat="1" x14ac:dyDescent="0.2">
      <c r="A51" s="100">
        <v>3</v>
      </c>
      <c r="B51" s="100"/>
      <c r="C51" s="101"/>
      <c r="D51" s="102" t="s">
        <v>42</v>
      </c>
      <c r="E51" s="241">
        <f>SUM(E52+E59+E85+E90)</f>
        <v>160801.55000000002</v>
      </c>
      <c r="F51" s="241">
        <f>SUM(F52+F59+F85+F90+F98+F102+F107)</f>
        <v>285079</v>
      </c>
      <c r="G51" s="241">
        <f>SUM(G52+G59+G85+G90+F98+F102+F107)</f>
        <v>272817.89</v>
      </c>
      <c r="H51" s="284">
        <v>169.66</v>
      </c>
      <c r="I51" s="284">
        <v>95.7</v>
      </c>
      <c r="J51" s="112"/>
      <c r="K51" s="112"/>
      <c r="L51" s="112"/>
      <c r="M51" s="112"/>
      <c r="N51" s="112"/>
      <c r="O51" s="112"/>
      <c r="P51" s="112"/>
    </row>
    <row r="52" spans="1:16" s="113" customFormat="1" x14ac:dyDescent="0.2">
      <c r="A52" s="77"/>
      <c r="B52" s="72">
        <v>31</v>
      </c>
      <c r="C52" s="77"/>
      <c r="D52" s="9" t="s">
        <v>15</v>
      </c>
      <c r="E52" s="231">
        <v>96288.82</v>
      </c>
      <c r="F52" s="231">
        <v>160233</v>
      </c>
      <c r="G52" s="231">
        <f>SUM(G53+G55+G57)</f>
        <v>159772.80000000002</v>
      </c>
      <c r="H52" s="86">
        <v>165.93</v>
      </c>
      <c r="I52" s="86">
        <v>99.71</v>
      </c>
      <c r="J52" s="112"/>
      <c r="K52" s="112"/>
      <c r="L52" s="112"/>
      <c r="M52" s="112"/>
      <c r="N52" s="112"/>
      <c r="O52" s="112"/>
      <c r="P52" s="112"/>
    </row>
    <row r="53" spans="1:16" s="116" customFormat="1" x14ac:dyDescent="0.2">
      <c r="A53" s="76"/>
      <c r="B53" s="73">
        <v>311</v>
      </c>
      <c r="C53" s="78"/>
      <c r="D53" s="76" t="s">
        <v>65</v>
      </c>
      <c r="E53" s="213">
        <f>SUM(E54)</f>
        <v>78450.5</v>
      </c>
      <c r="F53" s="213"/>
      <c r="G53" s="213">
        <f>SUM(G54)</f>
        <v>132250.88</v>
      </c>
      <c r="H53" s="75"/>
      <c r="I53" s="75"/>
      <c r="J53" s="115"/>
      <c r="K53" s="115"/>
      <c r="L53" s="115"/>
      <c r="M53" s="115"/>
      <c r="N53" s="115"/>
      <c r="O53" s="115"/>
      <c r="P53" s="115"/>
    </row>
    <row r="54" spans="1:16" s="124" customFormat="1" x14ac:dyDescent="0.2">
      <c r="A54" s="78"/>
      <c r="B54" s="74">
        <v>3111</v>
      </c>
      <c r="C54" s="78"/>
      <c r="D54" s="78" t="s">
        <v>85</v>
      </c>
      <c r="E54" s="232">
        <v>78450.5</v>
      </c>
      <c r="F54" s="232"/>
      <c r="G54" s="232">
        <v>132250.88</v>
      </c>
      <c r="H54" s="71"/>
      <c r="I54" s="71"/>
      <c r="J54" s="123"/>
      <c r="K54" s="123"/>
      <c r="L54" s="123"/>
      <c r="M54" s="123"/>
      <c r="N54" s="123"/>
      <c r="O54" s="123"/>
      <c r="P54" s="123"/>
    </row>
    <row r="55" spans="1:16" s="124" customFormat="1" x14ac:dyDescent="0.2">
      <c r="A55" s="78"/>
      <c r="B55" s="230" t="s">
        <v>150</v>
      </c>
      <c r="C55" s="78"/>
      <c r="D55" s="223" t="s">
        <v>67</v>
      </c>
      <c r="E55" s="233">
        <v>1605.95</v>
      </c>
      <c r="F55" s="233"/>
      <c r="G55" s="233">
        <v>9539.9699999999993</v>
      </c>
      <c r="H55" s="71"/>
      <c r="I55" s="71"/>
      <c r="J55" s="123"/>
      <c r="K55" s="123"/>
      <c r="L55" s="123"/>
      <c r="M55" s="123"/>
      <c r="N55" s="123"/>
      <c r="O55" s="123"/>
      <c r="P55" s="123"/>
    </row>
    <row r="56" spans="1:16" s="124" customFormat="1" x14ac:dyDescent="0.2">
      <c r="A56" s="78"/>
      <c r="B56" s="74" t="s">
        <v>94</v>
      </c>
      <c r="C56" s="78"/>
      <c r="D56" s="224" t="s">
        <v>67</v>
      </c>
      <c r="E56" s="232">
        <v>4894</v>
      </c>
      <c r="F56" s="232"/>
      <c r="G56" s="232">
        <v>9539.9699999999993</v>
      </c>
      <c r="H56" s="71"/>
      <c r="I56" s="71"/>
      <c r="J56" s="123"/>
      <c r="K56" s="123"/>
      <c r="L56" s="123"/>
      <c r="M56" s="123"/>
      <c r="N56" s="123"/>
      <c r="O56" s="123"/>
      <c r="P56" s="123"/>
    </row>
    <row r="57" spans="1:16" s="124" customFormat="1" x14ac:dyDescent="0.2">
      <c r="A57" s="76"/>
      <c r="B57" s="11">
        <v>313</v>
      </c>
      <c r="C57" s="76"/>
      <c r="D57" s="76" t="s">
        <v>66</v>
      </c>
      <c r="E57" s="234">
        <f>SUM(E58:E58)</f>
        <v>12944.32</v>
      </c>
      <c r="F57" s="234"/>
      <c r="G57" s="234">
        <f>SUM(G58:G58)</f>
        <v>17981.95</v>
      </c>
      <c r="H57" s="91"/>
      <c r="I57" s="91"/>
      <c r="J57" s="123"/>
      <c r="K57" s="123"/>
      <c r="L57" s="123"/>
      <c r="M57" s="123"/>
      <c r="N57" s="123"/>
      <c r="O57" s="123"/>
      <c r="P57" s="123"/>
    </row>
    <row r="58" spans="1:16" s="113" customFormat="1" x14ac:dyDescent="0.2">
      <c r="A58" s="78"/>
      <c r="B58" s="80">
        <v>3132</v>
      </c>
      <c r="C58" s="78"/>
      <c r="D58" s="78" t="s">
        <v>86</v>
      </c>
      <c r="E58" s="235">
        <v>12944.32</v>
      </c>
      <c r="F58" s="235"/>
      <c r="G58" s="235">
        <v>17981.95</v>
      </c>
      <c r="H58" s="91"/>
      <c r="I58" s="91"/>
      <c r="J58" s="112"/>
      <c r="K58" s="112"/>
      <c r="L58" s="112"/>
      <c r="M58" s="112"/>
      <c r="N58" s="112"/>
      <c r="O58" s="112"/>
      <c r="P58" s="112"/>
    </row>
    <row r="59" spans="1:16" s="113" customFormat="1" x14ac:dyDescent="0.2">
      <c r="A59" s="77"/>
      <c r="B59" s="72">
        <v>32</v>
      </c>
      <c r="C59" s="77"/>
      <c r="D59" s="9" t="s">
        <v>16</v>
      </c>
      <c r="E59" s="231">
        <v>62058.84</v>
      </c>
      <c r="F59" s="231">
        <v>114784</v>
      </c>
      <c r="G59" s="231">
        <f>SUM(G60+G65+G71+G79)</f>
        <v>105239.28000000001</v>
      </c>
      <c r="H59" s="86">
        <v>169.58</v>
      </c>
      <c r="I59" s="86">
        <v>91.68</v>
      </c>
      <c r="J59" s="112"/>
      <c r="K59" s="112"/>
      <c r="L59" s="112"/>
      <c r="M59" s="112"/>
      <c r="N59" s="112"/>
      <c r="O59" s="112"/>
      <c r="P59" s="112"/>
    </row>
    <row r="60" spans="1:16" s="113" customFormat="1" x14ac:dyDescent="0.2">
      <c r="A60" s="76"/>
      <c r="B60" s="73">
        <v>321</v>
      </c>
      <c r="C60" s="76"/>
      <c r="D60" s="76" t="s">
        <v>68</v>
      </c>
      <c r="E60" s="213">
        <f>SUM(E61:E64)</f>
        <v>7822.85</v>
      </c>
      <c r="F60" s="213"/>
      <c r="G60" s="213">
        <f>SUM(G61:G64)</f>
        <v>7433.6399999999994</v>
      </c>
      <c r="H60" s="75"/>
      <c r="I60" s="75"/>
      <c r="J60" s="112"/>
      <c r="K60" s="112"/>
      <c r="L60" s="112"/>
      <c r="M60" s="112"/>
      <c r="N60" s="112"/>
      <c r="O60" s="112"/>
      <c r="P60" s="112"/>
    </row>
    <row r="61" spans="1:16" s="126" customFormat="1" x14ac:dyDescent="0.2">
      <c r="A61" s="78"/>
      <c r="B61" s="74" t="s">
        <v>87</v>
      </c>
      <c r="C61" s="78"/>
      <c r="D61" s="78" t="s">
        <v>88</v>
      </c>
      <c r="E61" s="232">
        <v>583.64</v>
      </c>
      <c r="F61" s="232"/>
      <c r="G61" s="232">
        <v>571.70000000000005</v>
      </c>
      <c r="H61" s="75"/>
      <c r="I61" s="75"/>
      <c r="J61" s="125"/>
      <c r="K61" s="125"/>
      <c r="L61" s="125"/>
      <c r="M61" s="125"/>
      <c r="N61" s="125"/>
      <c r="O61" s="125"/>
      <c r="P61" s="125"/>
    </row>
    <row r="62" spans="1:16" s="113" customFormat="1" ht="30" x14ac:dyDescent="0.2">
      <c r="A62" s="78"/>
      <c r="B62" s="74" t="s">
        <v>89</v>
      </c>
      <c r="C62" s="78"/>
      <c r="D62" s="79" t="s">
        <v>72</v>
      </c>
      <c r="E62" s="232">
        <v>2596.41</v>
      </c>
      <c r="F62" s="232"/>
      <c r="G62" s="232">
        <v>5836.44</v>
      </c>
      <c r="H62" s="109"/>
      <c r="I62" s="109"/>
      <c r="J62" s="112"/>
      <c r="K62" s="112"/>
      <c r="L62" s="112"/>
      <c r="M62" s="112"/>
      <c r="N62" s="112"/>
      <c r="O62" s="112"/>
      <c r="P62" s="112"/>
    </row>
    <row r="63" spans="1:16" s="113" customFormat="1" x14ac:dyDescent="0.2">
      <c r="A63" s="78"/>
      <c r="B63" s="74" t="s">
        <v>151</v>
      </c>
      <c r="C63" s="78"/>
      <c r="D63" s="79" t="s">
        <v>73</v>
      </c>
      <c r="E63" s="232">
        <v>200</v>
      </c>
      <c r="F63" s="232"/>
      <c r="G63" s="232">
        <v>192.5</v>
      </c>
      <c r="H63" s="109"/>
      <c r="I63" s="109"/>
      <c r="J63" s="112"/>
      <c r="K63" s="112"/>
      <c r="L63" s="112"/>
      <c r="M63" s="112"/>
      <c r="N63" s="112"/>
      <c r="O63" s="112"/>
      <c r="P63" s="112"/>
    </row>
    <row r="64" spans="1:16" s="113" customFormat="1" x14ac:dyDescent="0.2">
      <c r="A64" s="78"/>
      <c r="B64" s="74" t="s">
        <v>152</v>
      </c>
      <c r="C64" s="78"/>
      <c r="D64" s="79" t="s">
        <v>153</v>
      </c>
      <c r="E64" s="232">
        <v>4442.8</v>
      </c>
      <c r="F64" s="232"/>
      <c r="G64" s="232">
        <v>833</v>
      </c>
      <c r="H64" s="109"/>
      <c r="I64" s="109"/>
      <c r="J64" s="112"/>
      <c r="K64" s="112"/>
      <c r="L64" s="112"/>
      <c r="M64" s="112"/>
      <c r="N64" s="112"/>
      <c r="O64" s="112"/>
      <c r="P64" s="112"/>
    </row>
    <row r="65" spans="1:16" s="113" customFormat="1" x14ac:dyDescent="0.2">
      <c r="A65" s="225"/>
      <c r="B65" s="226">
        <v>322</v>
      </c>
      <c r="C65" s="227"/>
      <c r="D65" s="228" t="s">
        <v>69</v>
      </c>
      <c r="E65" s="236">
        <f>SUM(E66:E69)</f>
        <v>9398.99</v>
      </c>
      <c r="F65" s="236"/>
      <c r="G65" s="236">
        <f>SUM(G66:G70)</f>
        <v>17132.099999999999</v>
      </c>
      <c r="H65" s="294"/>
      <c r="I65" s="229"/>
      <c r="J65" s="112"/>
      <c r="K65" s="112"/>
      <c r="L65" s="112"/>
      <c r="M65" s="112"/>
      <c r="N65" s="112"/>
      <c r="O65" s="112"/>
      <c r="P65" s="112"/>
    </row>
    <row r="66" spans="1:16" s="113" customFormat="1" x14ac:dyDescent="0.2">
      <c r="A66" s="78"/>
      <c r="B66" s="85" t="s">
        <v>90</v>
      </c>
      <c r="C66" s="118"/>
      <c r="D66" s="82" t="s">
        <v>74</v>
      </c>
      <c r="E66" s="232">
        <v>1004.48</v>
      </c>
      <c r="F66" s="232"/>
      <c r="G66" s="232">
        <v>2650.67</v>
      </c>
      <c r="H66" s="75"/>
      <c r="I66" s="75"/>
      <c r="J66" s="112"/>
      <c r="K66" s="112"/>
      <c r="L66" s="112"/>
      <c r="M66" s="112"/>
      <c r="N66" s="112"/>
      <c r="O66" s="112"/>
      <c r="P66" s="112"/>
    </row>
    <row r="67" spans="1:16" s="113" customFormat="1" x14ac:dyDescent="0.2">
      <c r="A67" s="78"/>
      <c r="B67" s="85" t="s">
        <v>91</v>
      </c>
      <c r="C67" s="118"/>
      <c r="D67" s="82" t="s">
        <v>92</v>
      </c>
      <c r="E67" s="232">
        <v>2703.65</v>
      </c>
      <c r="F67" s="232"/>
      <c r="G67" s="232">
        <v>8351.31</v>
      </c>
      <c r="H67" s="75"/>
      <c r="I67" s="75"/>
      <c r="J67" s="112"/>
      <c r="K67" s="112"/>
      <c r="L67" s="112"/>
      <c r="M67" s="112"/>
      <c r="N67" s="112"/>
      <c r="O67" s="112"/>
      <c r="P67" s="112"/>
    </row>
    <row r="68" spans="1:16" s="113" customFormat="1" x14ac:dyDescent="0.2">
      <c r="A68" s="78"/>
      <c r="B68" s="85">
        <v>3224</v>
      </c>
      <c r="C68" s="118"/>
      <c r="D68" s="82" t="s">
        <v>184</v>
      </c>
      <c r="E68" s="232">
        <v>0</v>
      </c>
      <c r="F68" s="232"/>
      <c r="G68" s="232">
        <v>284.47000000000003</v>
      </c>
      <c r="H68" s="75"/>
      <c r="I68" s="75"/>
      <c r="J68" s="112"/>
      <c r="K68" s="112"/>
      <c r="L68" s="112"/>
      <c r="M68" s="112"/>
      <c r="N68" s="112"/>
      <c r="O68" s="112"/>
      <c r="P68" s="112"/>
    </row>
    <row r="69" spans="1:16" s="113" customFormat="1" x14ac:dyDescent="0.2">
      <c r="A69" s="78"/>
      <c r="B69" s="85">
        <v>3225</v>
      </c>
      <c r="C69" s="118"/>
      <c r="D69" s="83" t="s">
        <v>154</v>
      </c>
      <c r="E69" s="232">
        <v>5690.86</v>
      </c>
      <c r="F69" s="232"/>
      <c r="G69" s="232">
        <v>4802.3599999999997</v>
      </c>
      <c r="H69" s="71"/>
      <c r="I69" s="71"/>
      <c r="J69" s="112"/>
      <c r="K69" s="112"/>
      <c r="L69" s="112"/>
      <c r="M69" s="112"/>
      <c r="N69" s="112"/>
      <c r="O69" s="112"/>
      <c r="P69" s="112"/>
    </row>
    <row r="70" spans="1:16" s="113" customFormat="1" x14ac:dyDescent="0.2">
      <c r="A70" s="78"/>
      <c r="B70" s="85">
        <v>3227</v>
      </c>
      <c r="C70" s="118"/>
      <c r="D70" s="83" t="s">
        <v>185</v>
      </c>
      <c r="E70" s="232">
        <v>0</v>
      </c>
      <c r="F70" s="232"/>
      <c r="G70" s="232">
        <v>1043.29</v>
      </c>
      <c r="H70" s="71"/>
      <c r="I70" s="71"/>
      <c r="J70" s="112"/>
      <c r="K70" s="112"/>
      <c r="L70" s="112"/>
      <c r="M70" s="112"/>
      <c r="N70" s="112"/>
      <c r="O70" s="112"/>
      <c r="P70" s="112"/>
    </row>
    <row r="71" spans="1:16" s="113" customFormat="1" x14ac:dyDescent="0.2">
      <c r="A71" s="225"/>
      <c r="B71" s="226">
        <v>323</v>
      </c>
      <c r="C71" s="227"/>
      <c r="D71" s="228" t="s">
        <v>63</v>
      </c>
      <c r="E71" s="236">
        <f>SUM(E72:E78)</f>
        <v>26802.74</v>
      </c>
      <c r="F71" s="236"/>
      <c r="G71" s="236">
        <f>SUM(G72:G78)</f>
        <v>55884.770000000004</v>
      </c>
      <c r="H71" s="229"/>
      <c r="I71" s="229"/>
      <c r="J71" s="112"/>
      <c r="K71" s="112"/>
      <c r="L71" s="112"/>
      <c r="M71" s="112"/>
      <c r="N71" s="112"/>
      <c r="O71" s="112"/>
      <c r="P71" s="112"/>
    </row>
    <row r="72" spans="1:16" s="113" customFormat="1" x14ac:dyDescent="0.2">
      <c r="A72" s="78"/>
      <c r="B72" s="85" t="s">
        <v>95</v>
      </c>
      <c r="C72" s="118"/>
      <c r="D72" s="82" t="s">
        <v>96</v>
      </c>
      <c r="E72" s="232">
        <v>2308.13</v>
      </c>
      <c r="F72" s="232"/>
      <c r="G72" s="232">
        <v>2318.5700000000002</v>
      </c>
      <c r="H72" s="75"/>
      <c r="I72" s="75"/>
      <c r="J72" s="112"/>
      <c r="K72" s="112"/>
      <c r="L72" s="112"/>
      <c r="M72" s="112"/>
      <c r="N72" s="112"/>
      <c r="O72" s="112"/>
      <c r="P72" s="112"/>
    </row>
    <row r="73" spans="1:16" s="113" customFormat="1" x14ac:dyDescent="0.2">
      <c r="A73" s="78"/>
      <c r="B73" s="85" t="s">
        <v>97</v>
      </c>
      <c r="C73" s="118"/>
      <c r="D73" s="82" t="s">
        <v>98</v>
      </c>
      <c r="E73" s="232">
        <v>2213.29</v>
      </c>
      <c r="F73" s="232"/>
      <c r="G73" s="232">
        <v>1548.87</v>
      </c>
      <c r="H73" s="75"/>
      <c r="I73" s="75"/>
      <c r="J73" s="112"/>
      <c r="K73" s="112"/>
      <c r="L73" s="112"/>
      <c r="M73" s="112"/>
      <c r="N73" s="112"/>
      <c r="O73" s="112"/>
      <c r="P73" s="112"/>
    </row>
    <row r="74" spans="1:16" s="113" customFormat="1" x14ac:dyDescent="0.2">
      <c r="A74" s="78"/>
      <c r="B74" s="85">
        <v>3233</v>
      </c>
      <c r="C74" s="118"/>
      <c r="D74" s="82" t="s">
        <v>155</v>
      </c>
      <c r="E74" s="232">
        <v>6327.8</v>
      </c>
      <c r="F74" s="232"/>
      <c r="G74" s="232">
        <v>9489.1299999999992</v>
      </c>
      <c r="H74" s="75"/>
      <c r="I74" s="75"/>
      <c r="J74" s="112"/>
      <c r="K74" s="112"/>
      <c r="L74" s="112"/>
      <c r="M74" s="112"/>
      <c r="N74" s="112"/>
      <c r="O74" s="112"/>
      <c r="P74" s="112"/>
    </row>
    <row r="75" spans="1:16" s="113" customFormat="1" x14ac:dyDescent="0.2">
      <c r="A75" s="78"/>
      <c r="B75" s="85" t="s">
        <v>99</v>
      </c>
      <c r="C75" s="118"/>
      <c r="D75" s="82" t="s">
        <v>100</v>
      </c>
      <c r="E75" s="232">
        <v>183.91</v>
      </c>
      <c r="F75" s="232"/>
      <c r="G75" s="232">
        <v>1914.15</v>
      </c>
      <c r="H75" s="75"/>
      <c r="I75" s="75"/>
      <c r="J75" s="112"/>
      <c r="K75" s="112"/>
      <c r="L75" s="112"/>
      <c r="M75" s="112"/>
      <c r="N75" s="112"/>
      <c r="O75" s="112"/>
      <c r="P75" s="112"/>
    </row>
    <row r="76" spans="1:16" s="113" customFormat="1" x14ac:dyDescent="0.2">
      <c r="A76" s="78"/>
      <c r="B76" s="85">
        <v>3235</v>
      </c>
      <c r="C76" s="118"/>
      <c r="D76" s="82" t="s">
        <v>77</v>
      </c>
      <c r="E76" s="232">
        <v>72.989999999999995</v>
      </c>
      <c r="F76" s="232"/>
      <c r="G76" s="232">
        <v>0</v>
      </c>
      <c r="H76" s="75"/>
      <c r="I76" s="75"/>
      <c r="J76" s="112"/>
      <c r="K76" s="112"/>
      <c r="L76" s="112"/>
      <c r="M76" s="112"/>
      <c r="N76" s="112"/>
      <c r="O76" s="112"/>
      <c r="P76" s="112"/>
    </row>
    <row r="77" spans="1:16" s="113" customFormat="1" x14ac:dyDescent="0.2">
      <c r="A77" s="78"/>
      <c r="B77" s="85">
        <v>3237</v>
      </c>
      <c r="C77" s="118"/>
      <c r="D77" s="82" t="s">
        <v>75</v>
      </c>
      <c r="E77" s="232">
        <v>3851.27</v>
      </c>
      <c r="F77" s="232"/>
      <c r="G77" s="232">
        <v>22159.71</v>
      </c>
      <c r="H77" s="75"/>
      <c r="I77" s="75"/>
      <c r="J77" s="112"/>
      <c r="K77" s="112"/>
      <c r="L77" s="112"/>
      <c r="M77" s="112"/>
      <c r="N77" s="112"/>
      <c r="O77" s="112"/>
      <c r="P77" s="112"/>
    </row>
    <row r="78" spans="1:16" s="113" customFormat="1" x14ac:dyDescent="0.2">
      <c r="A78" s="78"/>
      <c r="B78" s="85" t="s">
        <v>101</v>
      </c>
      <c r="C78" s="118"/>
      <c r="D78" s="82" t="s">
        <v>76</v>
      </c>
      <c r="E78" s="232">
        <v>11845.35</v>
      </c>
      <c r="F78" s="232"/>
      <c r="G78" s="232">
        <v>18454.34</v>
      </c>
      <c r="H78" s="71"/>
      <c r="I78" s="71"/>
      <c r="J78" s="112"/>
      <c r="K78" s="112"/>
      <c r="L78" s="112"/>
      <c r="M78" s="112"/>
      <c r="N78" s="112"/>
      <c r="O78" s="112"/>
      <c r="P78" s="112"/>
    </row>
    <row r="79" spans="1:16" s="113" customFormat="1" x14ac:dyDescent="0.2">
      <c r="A79" s="225"/>
      <c r="B79" s="226">
        <v>329</v>
      </c>
      <c r="C79" s="227"/>
      <c r="D79" s="228" t="s">
        <v>70</v>
      </c>
      <c r="E79" s="236">
        <f>SUM(E80:E84)</f>
        <v>18034.260000000002</v>
      </c>
      <c r="F79" s="236"/>
      <c r="G79" s="236">
        <f>SUM(G80:G84)</f>
        <v>24788.77</v>
      </c>
      <c r="H79" s="229"/>
      <c r="I79" s="229"/>
      <c r="J79" s="112"/>
      <c r="K79" s="112"/>
      <c r="L79" s="112"/>
      <c r="M79" s="112"/>
      <c r="N79" s="112"/>
      <c r="O79" s="112"/>
      <c r="P79" s="112"/>
    </row>
    <row r="80" spans="1:16" s="113" customFormat="1" ht="30" x14ac:dyDescent="0.2">
      <c r="A80" s="78"/>
      <c r="B80" s="85" t="s">
        <v>102</v>
      </c>
      <c r="C80" s="118"/>
      <c r="D80" s="83" t="s">
        <v>103</v>
      </c>
      <c r="E80" s="232">
        <v>5618.52</v>
      </c>
      <c r="F80" s="232"/>
      <c r="G80" s="232">
        <v>5617.92</v>
      </c>
      <c r="H80" s="75"/>
      <c r="I80" s="75"/>
      <c r="J80" s="112"/>
      <c r="K80" s="112"/>
      <c r="L80" s="112"/>
      <c r="M80" s="112"/>
      <c r="N80" s="112"/>
      <c r="O80" s="112"/>
      <c r="P80" s="112"/>
    </row>
    <row r="81" spans="1:16" s="113" customFormat="1" x14ac:dyDescent="0.2">
      <c r="A81" s="78"/>
      <c r="B81" s="85">
        <v>3292</v>
      </c>
      <c r="C81" s="118"/>
      <c r="D81" s="83" t="s">
        <v>156</v>
      </c>
      <c r="E81" s="237">
        <v>1180.49</v>
      </c>
      <c r="F81" s="232"/>
      <c r="G81" s="232">
        <v>3376.51</v>
      </c>
      <c r="H81" s="75"/>
      <c r="I81" s="75"/>
      <c r="J81" s="112"/>
      <c r="K81" s="112"/>
      <c r="L81" s="112"/>
      <c r="M81" s="112"/>
      <c r="N81" s="112"/>
      <c r="O81" s="112"/>
      <c r="P81" s="112"/>
    </row>
    <row r="82" spans="1:16" s="113" customFormat="1" x14ac:dyDescent="0.2">
      <c r="A82" s="78"/>
      <c r="B82" s="85" t="s">
        <v>104</v>
      </c>
      <c r="C82" s="118"/>
      <c r="D82" s="82" t="s">
        <v>105</v>
      </c>
      <c r="E82" s="238">
        <v>4412.4799999999996</v>
      </c>
      <c r="F82" s="232"/>
      <c r="G82" s="232">
        <v>11024.11</v>
      </c>
      <c r="H82" s="75"/>
      <c r="I82" s="75"/>
      <c r="J82" s="112"/>
      <c r="K82" s="112"/>
      <c r="L82" s="112"/>
      <c r="M82" s="112"/>
      <c r="N82" s="112"/>
      <c r="O82" s="112"/>
      <c r="P82" s="112"/>
    </row>
    <row r="83" spans="1:16" s="113" customFormat="1" x14ac:dyDescent="0.2">
      <c r="A83" s="78"/>
      <c r="B83" s="85">
        <v>3295</v>
      </c>
      <c r="C83" s="118"/>
      <c r="D83" s="82" t="s">
        <v>170</v>
      </c>
      <c r="E83" s="238">
        <v>0</v>
      </c>
      <c r="F83" s="232"/>
      <c r="G83" s="232">
        <v>0</v>
      </c>
      <c r="H83" s="75"/>
      <c r="I83" s="75"/>
      <c r="J83" s="112"/>
      <c r="K83" s="112"/>
      <c r="L83" s="112"/>
      <c r="M83" s="112"/>
      <c r="N83" s="112"/>
      <c r="O83" s="112"/>
      <c r="P83" s="112"/>
    </row>
    <row r="84" spans="1:16" s="113" customFormat="1" x14ac:dyDescent="0.2">
      <c r="A84" s="78"/>
      <c r="B84" s="104" t="s">
        <v>106</v>
      </c>
      <c r="C84" s="118"/>
      <c r="D84" s="105" t="s">
        <v>70</v>
      </c>
      <c r="E84" s="232">
        <v>6822.77</v>
      </c>
      <c r="F84" s="232"/>
      <c r="G84" s="232">
        <v>4770.2299999999996</v>
      </c>
      <c r="H84" s="71"/>
      <c r="I84" s="71"/>
      <c r="J84" s="112"/>
      <c r="K84" s="112"/>
      <c r="L84" s="112"/>
      <c r="M84" s="112"/>
      <c r="N84" s="112"/>
      <c r="O84" s="112"/>
      <c r="P84" s="112"/>
    </row>
    <row r="85" spans="1:16" s="113" customFormat="1" x14ac:dyDescent="0.2">
      <c r="A85" s="77"/>
      <c r="B85" s="72">
        <v>34</v>
      </c>
      <c r="C85" s="77"/>
      <c r="D85" s="9" t="s">
        <v>19</v>
      </c>
      <c r="E85" s="231">
        <v>511.13</v>
      </c>
      <c r="F85" s="231">
        <v>830</v>
      </c>
      <c r="G85" s="231">
        <f>G86</f>
        <v>777.47</v>
      </c>
      <c r="H85" s="86">
        <v>152</v>
      </c>
      <c r="I85" s="86">
        <v>93.67</v>
      </c>
      <c r="J85" s="112"/>
      <c r="K85" s="112"/>
      <c r="L85" s="112"/>
      <c r="M85" s="112"/>
      <c r="N85" s="112"/>
      <c r="O85" s="112"/>
      <c r="P85" s="112"/>
    </row>
    <row r="86" spans="1:16" s="113" customFormat="1" x14ac:dyDescent="0.2">
      <c r="A86" s="76"/>
      <c r="B86" s="84">
        <v>343</v>
      </c>
      <c r="C86" s="117"/>
      <c r="D86" s="81" t="s">
        <v>71</v>
      </c>
      <c r="E86" s="213">
        <v>511.13</v>
      </c>
      <c r="F86" s="213"/>
      <c r="G86" s="213">
        <f>SUM(G87:G88)</f>
        <v>777.47</v>
      </c>
      <c r="H86" s="75"/>
      <c r="I86" s="75"/>
      <c r="J86" s="112"/>
      <c r="K86" s="112"/>
      <c r="L86" s="112"/>
      <c r="M86" s="112"/>
      <c r="N86" s="112"/>
      <c r="O86" s="112"/>
      <c r="P86" s="112"/>
    </row>
    <row r="87" spans="1:16" s="113" customFormat="1" x14ac:dyDescent="0.2">
      <c r="A87" s="78"/>
      <c r="B87" s="85" t="s">
        <v>107</v>
      </c>
      <c r="C87" s="118"/>
      <c r="D87" s="82" t="s">
        <v>108</v>
      </c>
      <c r="E87" s="232">
        <v>374.43</v>
      </c>
      <c r="F87" s="232"/>
      <c r="G87" s="232">
        <v>532.97</v>
      </c>
      <c r="H87" s="109"/>
      <c r="I87" s="109"/>
      <c r="J87" s="112"/>
      <c r="K87" s="112"/>
      <c r="L87" s="112"/>
      <c r="M87" s="112"/>
      <c r="N87" s="112"/>
      <c r="O87" s="112"/>
      <c r="P87" s="112"/>
    </row>
    <row r="88" spans="1:16" s="113" customFormat="1" x14ac:dyDescent="0.2">
      <c r="A88" s="78"/>
      <c r="B88" s="85">
        <v>3434</v>
      </c>
      <c r="C88" s="118"/>
      <c r="D88" s="82" t="s">
        <v>157</v>
      </c>
      <c r="E88" s="232">
        <v>136.69999999999999</v>
      </c>
      <c r="F88" s="232"/>
      <c r="G88" s="232">
        <v>244.5</v>
      </c>
      <c r="H88" s="109"/>
      <c r="I88" s="109"/>
      <c r="J88" s="112"/>
      <c r="K88" s="112"/>
      <c r="L88" s="112"/>
      <c r="M88" s="112"/>
      <c r="N88" s="112"/>
      <c r="O88" s="112"/>
      <c r="P88" s="112"/>
    </row>
    <row r="89" spans="1:16" s="113" customFormat="1" x14ac:dyDescent="0.2">
      <c r="A89" s="92"/>
      <c r="B89" s="88"/>
      <c r="C89" s="89" t="s">
        <v>38</v>
      </c>
      <c r="D89" s="90" t="s">
        <v>41</v>
      </c>
      <c r="E89" s="239">
        <f>SUM(E52,E59,E85)</f>
        <v>158858.79</v>
      </c>
      <c r="F89" s="239">
        <f>SUM(F52+F59+F85)</f>
        <v>275847</v>
      </c>
      <c r="G89" s="239">
        <f>SUM(G52+G59+G85)</f>
        <v>265789.55</v>
      </c>
      <c r="H89" s="110">
        <v>167</v>
      </c>
      <c r="I89" s="110">
        <v>96</v>
      </c>
      <c r="J89" s="112"/>
      <c r="K89" s="112"/>
      <c r="L89" s="112"/>
      <c r="M89" s="112"/>
      <c r="N89" s="112"/>
      <c r="O89" s="112"/>
      <c r="P89" s="112"/>
    </row>
    <row r="90" spans="1:16" s="113" customFormat="1" ht="15.75" customHeight="1" x14ac:dyDescent="0.2">
      <c r="A90" s="77"/>
      <c r="B90" s="72">
        <v>32</v>
      </c>
      <c r="C90" s="77"/>
      <c r="D90" s="9" t="s">
        <v>16</v>
      </c>
      <c r="E90" s="231">
        <v>1942.76</v>
      </c>
      <c r="F90" s="231">
        <v>2490</v>
      </c>
      <c r="G90" s="231">
        <f>SUM(G91+G93)</f>
        <v>286.33999999999997</v>
      </c>
      <c r="H90" s="86">
        <v>14.74</v>
      </c>
      <c r="I90" s="86">
        <v>11.5</v>
      </c>
      <c r="J90" s="112"/>
      <c r="K90" s="112"/>
      <c r="L90" s="112"/>
      <c r="M90" s="112"/>
      <c r="N90" s="112"/>
      <c r="O90" s="112"/>
      <c r="P90" s="112"/>
    </row>
    <row r="91" spans="1:16" s="113" customFormat="1" ht="15.75" customHeight="1" x14ac:dyDescent="0.2">
      <c r="A91" s="76"/>
      <c r="B91" s="84">
        <v>322</v>
      </c>
      <c r="C91" s="117"/>
      <c r="D91" s="81" t="s">
        <v>69</v>
      </c>
      <c r="E91" s="213">
        <v>468.5</v>
      </c>
      <c r="F91" s="213"/>
      <c r="G91" s="213">
        <f>SUM(G92)</f>
        <v>13.02</v>
      </c>
      <c r="H91" s="75"/>
      <c r="I91" s="75"/>
      <c r="J91" s="112"/>
      <c r="K91" s="112"/>
      <c r="L91" s="112"/>
      <c r="M91" s="112"/>
      <c r="N91" s="112"/>
      <c r="O91" s="112"/>
      <c r="P91" s="112"/>
    </row>
    <row r="92" spans="1:16" s="113" customFormat="1" x14ac:dyDescent="0.2">
      <c r="A92" s="78"/>
      <c r="B92" s="85" t="s">
        <v>90</v>
      </c>
      <c r="C92" s="118"/>
      <c r="D92" s="82" t="s">
        <v>74</v>
      </c>
      <c r="E92" s="232">
        <v>468.5</v>
      </c>
      <c r="F92" s="232"/>
      <c r="G92" s="232">
        <v>13.02</v>
      </c>
      <c r="H92" s="75"/>
      <c r="I92" s="75"/>
      <c r="J92" s="112"/>
      <c r="K92" s="112"/>
      <c r="L92" s="112"/>
      <c r="M92" s="112"/>
      <c r="N92" s="112"/>
      <c r="O92" s="112"/>
      <c r="P92" s="112"/>
    </row>
    <row r="93" spans="1:16" s="113" customFormat="1" ht="15.75" customHeight="1" x14ac:dyDescent="0.2">
      <c r="A93" s="76"/>
      <c r="B93" s="84">
        <v>323</v>
      </c>
      <c r="C93" s="117"/>
      <c r="D93" s="81" t="s">
        <v>63</v>
      </c>
      <c r="E93" s="213">
        <v>1474.26</v>
      </c>
      <c r="F93" s="213"/>
      <c r="G93" s="213">
        <f>SUM(G94:G96)</f>
        <v>273.32</v>
      </c>
      <c r="H93" s="75"/>
      <c r="I93" s="75"/>
      <c r="J93" s="112"/>
      <c r="K93" s="112"/>
      <c r="L93" s="112"/>
      <c r="M93" s="112"/>
      <c r="N93" s="112"/>
      <c r="O93" s="112"/>
      <c r="P93" s="112"/>
    </row>
    <row r="94" spans="1:16" s="113" customFormat="1" ht="15.75" customHeight="1" x14ac:dyDescent="0.2">
      <c r="A94" s="78"/>
      <c r="B94" s="85" t="s">
        <v>95</v>
      </c>
      <c r="C94" s="118"/>
      <c r="D94" s="82" t="s">
        <v>96</v>
      </c>
      <c r="E94" s="232">
        <v>0</v>
      </c>
      <c r="F94" s="232"/>
      <c r="G94" s="232">
        <v>0</v>
      </c>
      <c r="H94" s="75"/>
      <c r="I94" s="75"/>
      <c r="J94" s="112"/>
      <c r="K94" s="112"/>
      <c r="L94" s="112"/>
      <c r="M94" s="112"/>
      <c r="N94" s="112"/>
      <c r="O94" s="112"/>
      <c r="P94" s="112"/>
    </row>
    <row r="95" spans="1:16" s="113" customFormat="1" ht="15.75" customHeight="1" x14ac:dyDescent="0.2">
      <c r="A95" s="78"/>
      <c r="B95" s="85">
        <v>3235</v>
      </c>
      <c r="C95" s="118"/>
      <c r="D95" s="82" t="s">
        <v>77</v>
      </c>
      <c r="E95" s="232">
        <v>0</v>
      </c>
      <c r="F95" s="232"/>
      <c r="G95" s="232">
        <v>0</v>
      </c>
      <c r="H95" s="75"/>
      <c r="I95" s="75"/>
      <c r="J95" s="112"/>
      <c r="K95" s="112"/>
      <c r="L95" s="112"/>
      <c r="M95" s="112"/>
      <c r="N95" s="112"/>
      <c r="O95" s="112"/>
      <c r="P95" s="112"/>
    </row>
    <row r="96" spans="1:16" s="113" customFormat="1" ht="15.75" customHeight="1" x14ac:dyDescent="0.2">
      <c r="A96" s="78"/>
      <c r="B96" s="85">
        <v>3237</v>
      </c>
      <c r="C96" s="118"/>
      <c r="D96" s="82" t="s">
        <v>75</v>
      </c>
      <c r="E96" s="232">
        <v>1474.26</v>
      </c>
      <c r="F96" s="232"/>
      <c r="G96" s="232">
        <v>273.32</v>
      </c>
      <c r="H96" s="75"/>
      <c r="I96" s="75"/>
      <c r="J96" s="112"/>
      <c r="K96" s="112"/>
      <c r="L96" s="112"/>
      <c r="M96" s="112"/>
      <c r="N96" s="112"/>
      <c r="O96" s="112"/>
      <c r="P96" s="112"/>
    </row>
    <row r="97" spans="1:16" s="116" customFormat="1" x14ac:dyDescent="0.2">
      <c r="A97" s="92"/>
      <c r="B97" s="88"/>
      <c r="C97" s="89" t="s">
        <v>35</v>
      </c>
      <c r="D97" s="90" t="s">
        <v>158</v>
      </c>
      <c r="E97" s="239">
        <v>1942.76</v>
      </c>
      <c r="F97" s="239">
        <f>SUM(F90)</f>
        <v>2490</v>
      </c>
      <c r="G97" s="239">
        <f>SUM(G90)</f>
        <v>286.33999999999997</v>
      </c>
      <c r="H97" s="110">
        <v>15</v>
      </c>
      <c r="I97" s="110">
        <v>12</v>
      </c>
      <c r="J97" s="115"/>
      <c r="K97" s="115"/>
      <c r="L97" s="115"/>
      <c r="M97" s="115"/>
      <c r="N97" s="115"/>
      <c r="O97" s="115"/>
      <c r="P97" s="115"/>
    </row>
    <row r="98" spans="1:16" s="116" customFormat="1" x14ac:dyDescent="0.2">
      <c r="A98" s="77"/>
      <c r="B98" s="72">
        <v>32</v>
      </c>
      <c r="C98" s="77"/>
      <c r="D98" s="9" t="s">
        <v>16</v>
      </c>
      <c r="E98" s="231">
        <v>0</v>
      </c>
      <c r="F98" s="231">
        <v>750</v>
      </c>
      <c r="G98" s="231">
        <f>SUM(G99)</f>
        <v>750</v>
      </c>
      <c r="H98" s="86">
        <v>0</v>
      </c>
      <c r="I98" s="86">
        <v>100</v>
      </c>
      <c r="J98" s="115"/>
      <c r="K98" s="115"/>
      <c r="L98" s="115"/>
      <c r="M98" s="115"/>
      <c r="N98" s="115"/>
      <c r="O98" s="115"/>
      <c r="P98" s="115"/>
    </row>
    <row r="99" spans="1:16" s="116" customFormat="1" x14ac:dyDescent="0.2">
      <c r="A99" s="76"/>
      <c r="B99" s="84">
        <v>323</v>
      </c>
      <c r="C99" s="117"/>
      <c r="D99" s="81" t="s">
        <v>63</v>
      </c>
      <c r="E99" s="213">
        <v>0</v>
      </c>
      <c r="F99" s="213"/>
      <c r="G99" s="213">
        <f>SUM(G100)</f>
        <v>750</v>
      </c>
      <c r="H99" s="75"/>
      <c r="I99" s="75"/>
      <c r="J99" s="115"/>
      <c r="K99" s="115"/>
      <c r="L99" s="115"/>
      <c r="M99" s="115"/>
      <c r="N99" s="115"/>
      <c r="O99" s="115"/>
      <c r="P99" s="115"/>
    </row>
    <row r="100" spans="1:16" s="116" customFormat="1" x14ac:dyDescent="0.2">
      <c r="A100" s="78"/>
      <c r="B100" s="85">
        <v>3239</v>
      </c>
      <c r="C100" s="118"/>
      <c r="D100" s="82" t="s">
        <v>76</v>
      </c>
      <c r="E100" s="232">
        <v>0</v>
      </c>
      <c r="F100" s="232"/>
      <c r="G100" s="232">
        <v>750</v>
      </c>
      <c r="H100" s="75"/>
      <c r="I100" s="75"/>
      <c r="J100" s="115"/>
      <c r="K100" s="115"/>
      <c r="L100" s="115"/>
      <c r="M100" s="115"/>
      <c r="N100" s="115"/>
      <c r="O100" s="115"/>
      <c r="P100" s="115"/>
    </row>
    <row r="101" spans="1:16" s="116" customFormat="1" x14ac:dyDescent="0.2">
      <c r="A101" s="78"/>
      <c r="B101" s="85"/>
      <c r="C101" s="89" t="s">
        <v>36</v>
      </c>
      <c r="D101" s="90" t="s">
        <v>181</v>
      </c>
      <c r="E101" s="239">
        <v>0</v>
      </c>
      <c r="F101" s="239">
        <v>750</v>
      </c>
      <c r="G101" s="239">
        <v>750</v>
      </c>
      <c r="H101" s="110">
        <v>0</v>
      </c>
      <c r="I101" s="110">
        <v>100</v>
      </c>
      <c r="J101" s="115"/>
      <c r="K101" s="115"/>
      <c r="L101" s="115"/>
      <c r="M101" s="115"/>
      <c r="N101" s="115"/>
      <c r="O101" s="115"/>
      <c r="P101" s="115"/>
    </row>
    <row r="102" spans="1:16" s="116" customFormat="1" x14ac:dyDescent="0.2">
      <c r="A102" s="77"/>
      <c r="B102" s="72">
        <v>31</v>
      </c>
      <c r="C102" s="77"/>
      <c r="D102" s="9" t="s">
        <v>15</v>
      </c>
      <c r="E102" s="231">
        <v>0</v>
      </c>
      <c r="F102" s="231">
        <v>5872</v>
      </c>
      <c r="G102" s="231">
        <f>SUM(G103+G105)</f>
        <v>5871.6</v>
      </c>
      <c r="H102" s="86">
        <v>0</v>
      </c>
      <c r="I102" s="86">
        <v>100</v>
      </c>
      <c r="J102" s="115"/>
      <c r="K102" s="115"/>
      <c r="L102" s="115"/>
      <c r="M102" s="115"/>
      <c r="N102" s="115"/>
      <c r="O102" s="115"/>
      <c r="P102" s="115"/>
    </row>
    <row r="103" spans="1:16" s="116" customFormat="1" x14ac:dyDescent="0.2">
      <c r="A103" s="76"/>
      <c r="B103" s="73">
        <v>311</v>
      </c>
      <c r="C103" s="78"/>
      <c r="D103" s="76" t="s">
        <v>65</v>
      </c>
      <c r="E103" s="213">
        <v>0</v>
      </c>
      <c r="F103" s="213"/>
      <c r="G103" s="213">
        <f>SUM(G104)</f>
        <v>5040</v>
      </c>
      <c r="H103" s="75"/>
      <c r="I103" s="75"/>
      <c r="J103" s="115"/>
      <c r="K103" s="115"/>
      <c r="L103" s="115"/>
      <c r="M103" s="115"/>
      <c r="N103" s="115"/>
      <c r="O103" s="115"/>
      <c r="P103" s="115"/>
    </row>
    <row r="104" spans="1:16" s="116" customFormat="1" x14ac:dyDescent="0.2">
      <c r="A104" s="78"/>
      <c r="B104" s="74">
        <v>3111</v>
      </c>
      <c r="C104" s="78"/>
      <c r="D104" s="78" t="s">
        <v>85</v>
      </c>
      <c r="E104" s="232">
        <v>0</v>
      </c>
      <c r="F104" s="232"/>
      <c r="G104" s="232">
        <v>5040</v>
      </c>
      <c r="H104" s="71"/>
      <c r="I104" s="71"/>
      <c r="J104" s="115"/>
      <c r="K104" s="115"/>
      <c r="L104" s="115"/>
      <c r="M104" s="115"/>
      <c r="N104" s="115"/>
      <c r="O104" s="115"/>
      <c r="P104" s="115"/>
    </row>
    <row r="105" spans="1:16" s="116" customFormat="1" x14ac:dyDescent="0.2">
      <c r="A105" s="76"/>
      <c r="B105" s="11">
        <v>313</v>
      </c>
      <c r="C105" s="76"/>
      <c r="D105" s="76" t="s">
        <v>66</v>
      </c>
      <c r="E105" s="234">
        <v>0</v>
      </c>
      <c r="F105" s="234"/>
      <c r="G105" s="234">
        <f>SUM(G106:G106)</f>
        <v>831.6</v>
      </c>
      <c r="H105" s="91"/>
      <c r="I105" s="91"/>
      <c r="J105" s="115"/>
      <c r="K105" s="115"/>
      <c r="L105" s="115"/>
      <c r="M105" s="115"/>
      <c r="N105" s="115"/>
      <c r="O105" s="115"/>
      <c r="P105" s="115"/>
    </row>
    <row r="106" spans="1:16" s="116" customFormat="1" x14ac:dyDescent="0.2">
      <c r="A106" s="78"/>
      <c r="B106" s="80">
        <v>3132</v>
      </c>
      <c r="C106" s="78"/>
      <c r="D106" s="78" t="s">
        <v>86</v>
      </c>
      <c r="E106" s="235">
        <v>0</v>
      </c>
      <c r="F106" s="235"/>
      <c r="G106" s="235">
        <v>831.6</v>
      </c>
      <c r="H106" s="91"/>
      <c r="I106" s="91"/>
      <c r="J106" s="115"/>
      <c r="K106" s="115"/>
      <c r="L106" s="115"/>
      <c r="M106" s="115"/>
      <c r="N106" s="115"/>
      <c r="O106" s="115"/>
      <c r="P106" s="115"/>
    </row>
    <row r="107" spans="1:16" s="116" customFormat="1" x14ac:dyDescent="0.2">
      <c r="A107" s="77"/>
      <c r="B107" s="72">
        <v>32</v>
      </c>
      <c r="C107" s="77"/>
      <c r="D107" s="9" t="s">
        <v>16</v>
      </c>
      <c r="E107" s="231">
        <v>0</v>
      </c>
      <c r="F107" s="231">
        <v>120</v>
      </c>
      <c r="G107" s="231">
        <f>SUM(G108)</f>
        <v>120</v>
      </c>
      <c r="H107" s="86">
        <v>0</v>
      </c>
      <c r="I107" s="86">
        <v>100</v>
      </c>
      <c r="J107" s="115"/>
      <c r="K107" s="115"/>
      <c r="L107" s="115"/>
      <c r="M107" s="115"/>
      <c r="N107" s="115"/>
      <c r="O107" s="115"/>
      <c r="P107" s="115"/>
    </row>
    <row r="108" spans="1:16" s="116" customFormat="1" x14ac:dyDescent="0.2">
      <c r="A108" s="76"/>
      <c r="B108" s="73">
        <v>321</v>
      </c>
      <c r="C108" s="76"/>
      <c r="D108" s="76" t="s">
        <v>68</v>
      </c>
      <c r="E108" s="213">
        <v>0</v>
      </c>
      <c r="F108" s="213"/>
      <c r="G108" s="213">
        <f>SUM(G109)</f>
        <v>120</v>
      </c>
      <c r="H108" s="75"/>
      <c r="I108" s="75"/>
      <c r="J108" s="115"/>
      <c r="K108" s="115"/>
      <c r="L108" s="115"/>
      <c r="M108" s="115"/>
      <c r="N108" s="115"/>
      <c r="O108" s="115"/>
      <c r="P108" s="115"/>
    </row>
    <row r="109" spans="1:16" s="116" customFormat="1" ht="30" x14ac:dyDescent="0.2">
      <c r="A109" s="78"/>
      <c r="B109" s="74" t="s">
        <v>89</v>
      </c>
      <c r="C109" s="78"/>
      <c r="D109" s="79" t="s">
        <v>72</v>
      </c>
      <c r="E109" s="232">
        <v>0</v>
      </c>
      <c r="F109" s="232">
        <v>120</v>
      </c>
      <c r="G109" s="232">
        <v>120</v>
      </c>
      <c r="H109" s="109"/>
      <c r="I109" s="109"/>
      <c r="J109" s="115"/>
      <c r="K109" s="115"/>
      <c r="L109" s="115"/>
      <c r="M109" s="115"/>
      <c r="N109" s="115"/>
      <c r="O109" s="115"/>
      <c r="P109" s="115"/>
    </row>
    <row r="110" spans="1:16" s="116" customFormat="1" x14ac:dyDescent="0.2">
      <c r="A110" s="78"/>
      <c r="B110" s="85"/>
      <c r="C110" s="89" t="s">
        <v>182</v>
      </c>
      <c r="D110" s="90" t="s">
        <v>183</v>
      </c>
      <c r="E110" s="239">
        <v>0</v>
      </c>
      <c r="F110" s="239">
        <v>5992</v>
      </c>
      <c r="G110" s="239">
        <f>SUM(G102+G107)</f>
        <v>5991.6</v>
      </c>
      <c r="H110" s="110">
        <v>0</v>
      </c>
      <c r="I110" s="110">
        <v>100</v>
      </c>
      <c r="J110" s="115"/>
      <c r="K110" s="115"/>
      <c r="L110" s="115"/>
      <c r="M110" s="115"/>
      <c r="N110" s="115"/>
      <c r="O110" s="115"/>
      <c r="P110" s="115"/>
    </row>
    <row r="111" spans="1:16" s="113" customFormat="1" x14ac:dyDescent="0.2">
      <c r="A111" s="6">
        <v>4</v>
      </c>
      <c r="B111" s="84"/>
      <c r="C111" s="11"/>
      <c r="D111" s="7" t="s">
        <v>20</v>
      </c>
      <c r="E111" s="209">
        <v>78045.13</v>
      </c>
      <c r="F111" s="209">
        <f>SUM(F112+F119)</f>
        <v>107908</v>
      </c>
      <c r="G111" s="209">
        <f>SUM(G112+G119)</f>
        <v>89684.27</v>
      </c>
      <c r="H111" s="284">
        <v>114.91</v>
      </c>
      <c r="I111" s="284">
        <v>83</v>
      </c>
      <c r="J111" s="112"/>
      <c r="K111" s="112"/>
      <c r="L111" s="112"/>
      <c r="M111" s="112"/>
      <c r="N111" s="112"/>
      <c r="O111" s="112"/>
      <c r="P111" s="112"/>
    </row>
    <row r="112" spans="1:16" s="113" customFormat="1" x14ac:dyDescent="0.2">
      <c r="A112" s="77"/>
      <c r="B112" s="72">
        <v>42</v>
      </c>
      <c r="C112" s="77"/>
      <c r="D112" s="9" t="s">
        <v>17</v>
      </c>
      <c r="E112" s="231">
        <v>53107.63</v>
      </c>
      <c r="F112" s="231">
        <v>107908</v>
      </c>
      <c r="G112" s="231">
        <v>89684.27</v>
      </c>
      <c r="H112" s="86">
        <v>168.87</v>
      </c>
      <c r="I112" s="86">
        <v>83</v>
      </c>
      <c r="J112" s="112"/>
      <c r="K112" s="112"/>
      <c r="L112" s="112"/>
      <c r="M112" s="112"/>
      <c r="N112" s="112"/>
      <c r="O112" s="112"/>
      <c r="P112" s="112"/>
    </row>
    <row r="113" spans="1:16" s="128" customFormat="1" x14ac:dyDescent="0.2">
      <c r="A113" s="78"/>
      <c r="B113" s="73">
        <v>422</v>
      </c>
      <c r="C113" s="78"/>
      <c r="D113" s="76" t="s">
        <v>64</v>
      </c>
      <c r="E113" s="213">
        <f>SUM(E114:E114)</f>
        <v>23618.85</v>
      </c>
      <c r="F113" s="213"/>
      <c r="G113" s="213">
        <f>SUM(G114:G116)</f>
        <v>89684.27</v>
      </c>
      <c r="H113" s="75"/>
      <c r="I113" s="75"/>
      <c r="J113" s="127"/>
      <c r="K113" s="127"/>
      <c r="L113" s="127"/>
      <c r="M113" s="127"/>
      <c r="N113" s="127"/>
      <c r="O113" s="127"/>
      <c r="P113" s="127"/>
    </row>
    <row r="114" spans="1:16" s="130" customFormat="1" x14ac:dyDescent="0.2">
      <c r="A114" s="78"/>
      <c r="B114" s="74" t="s">
        <v>109</v>
      </c>
      <c r="C114" s="78"/>
      <c r="D114" s="78" t="s">
        <v>110</v>
      </c>
      <c r="E114" s="232">
        <v>23618.85</v>
      </c>
      <c r="F114" s="232"/>
      <c r="G114" s="232">
        <v>56683.42</v>
      </c>
      <c r="H114" s="111"/>
      <c r="I114" s="111"/>
      <c r="J114" s="129"/>
      <c r="K114" s="129"/>
      <c r="L114" s="129"/>
      <c r="M114" s="129"/>
      <c r="N114" s="129"/>
      <c r="O114" s="129"/>
      <c r="P114" s="129"/>
    </row>
    <row r="115" spans="1:16" s="130" customFormat="1" x14ac:dyDescent="0.2">
      <c r="A115" s="78"/>
      <c r="B115" s="74" t="s">
        <v>186</v>
      </c>
      <c r="C115" s="78"/>
      <c r="D115" s="78" t="s">
        <v>187</v>
      </c>
      <c r="E115" s="232">
        <v>0</v>
      </c>
      <c r="F115" s="232"/>
      <c r="G115" s="232">
        <v>3309.86</v>
      </c>
      <c r="H115" s="111"/>
      <c r="I115" s="111"/>
      <c r="J115" s="129"/>
      <c r="K115" s="129"/>
      <c r="L115" s="129"/>
      <c r="M115" s="129"/>
      <c r="N115" s="129"/>
      <c r="O115" s="129"/>
      <c r="P115" s="129"/>
    </row>
    <row r="116" spans="1:16" s="130" customFormat="1" x14ac:dyDescent="0.2">
      <c r="A116" s="78"/>
      <c r="B116" s="74" t="s">
        <v>159</v>
      </c>
      <c r="C116" s="78"/>
      <c r="D116" s="78" t="s">
        <v>160</v>
      </c>
      <c r="E116" s="232">
        <v>6488.78</v>
      </c>
      <c r="F116" s="232"/>
      <c r="G116" s="232">
        <v>29690.99</v>
      </c>
      <c r="H116" s="111"/>
      <c r="I116" s="111"/>
      <c r="J116" s="129"/>
      <c r="K116" s="129"/>
      <c r="L116" s="129"/>
      <c r="M116" s="129"/>
      <c r="N116" s="129"/>
      <c r="O116" s="129"/>
      <c r="P116" s="129"/>
    </row>
    <row r="117" spans="1:16" s="130" customFormat="1" x14ac:dyDescent="0.2">
      <c r="A117" s="78"/>
      <c r="B117" s="230" t="s">
        <v>161</v>
      </c>
      <c r="C117" s="78"/>
      <c r="D117" s="223" t="s">
        <v>162</v>
      </c>
      <c r="E117" s="233">
        <v>23000</v>
      </c>
      <c r="F117" s="233"/>
      <c r="G117" s="233">
        <v>0</v>
      </c>
      <c r="H117" s="111"/>
      <c r="I117" s="111"/>
      <c r="J117" s="129"/>
      <c r="K117" s="129"/>
      <c r="L117" s="129"/>
      <c r="M117" s="129"/>
      <c r="N117" s="129"/>
      <c r="O117" s="129"/>
      <c r="P117" s="129"/>
    </row>
    <row r="118" spans="1:16" s="130" customFormat="1" x14ac:dyDescent="0.2">
      <c r="A118" s="78"/>
      <c r="B118" s="74" t="s">
        <v>163</v>
      </c>
      <c r="C118" s="78"/>
      <c r="D118" s="224" t="s">
        <v>164</v>
      </c>
      <c r="E118" s="232">
        <v>23000</v>
      </c>
      <c r="F118" s="232"/>
      <c r="G118" s="232">
        <v>0</v>
      </c>
      <c r="H118" s="111"/>
      <c r="I118" s="111"/>
      <c r="J118" s="129"/>
      <c r="K118" s="129"/>
      <c r="L118" s="129"/>
      <c r="M118" s="129"/>
      <c r="N118" s="129"/>
      <c r="O118" s="129"/>
      <c r="P118" s="129"/>
    </row>
    <row r="119" spans="1:16" s="130" customFormat="1" x14ac:dyDescent="0.2">
      <c r="A119" s="289"/>
      <c r="B119" s="290" t="s">
        <v>171</v>
      </c>
      <c r="C119" s="289"/>
      <c r="D119" s="291" t="s">
        <v>172</v>
      </c>
      <c r="E119" s="292">
        <v>24937.5</v>
      </c>
      <c r="F119" s="292">
        <v>0</v>
      </c>
      <c r="G119" s="292">
        <v>0</v>
      </c>
      <c r="H119" s="293"/>
      <c r="I119" s="293"/>
      <c r="J119" s="129"/>
      <c r="K119" s="129"/>
      <c r="L119" s="129"/>
      <c r="M119" s="129"/>
      <c r="N119" s="129"/>
      <c r="O119" s="129"/>
      <c r="P119" s="129"/>
    </row>
    <row r="120" spans="1:16" s="130" customFormat="1" x14ac:dyDescent="0.2">
      <c r="A120" s="78"/>
      <c r="B120" s="230" t="s">
        <v>173</v>
      </c>
      <c r="C120" s="78"/>
      <c r="D120" s="223" t="s">
        <v>174</v>
      </c>
      <c r="E120" s="233">
        <v>24937.5</v>
      </c>
      <c r="F120" s="233">
        <v>0</v>
      </c>
      <c r="G120" s="233">
        <v>0</v>
      </c>
      <c r="H120" s="111"/>
      <c r="I120" s="111"/>
      <c r="J120" s="129"/>
      <c r="K120" s="129"/>
      <c r="L120" s="129"/>
      <c r="M120" s="129"/>
      <c r="N120" s="129"/>
      <c r="O120" s="129"/>
      <c r="P120" s="129"/>
    </row>
    <row r="121" spans="1:16" s="130" customFormat="1" x14ac:dyDescent="0.2">
      <c r="A121" s="78"/>
      <c r="B121" s="74" t="s">
        <v>175</v>
      </c>
      <c r="C121" s="78"/>
      <c r="D121" s="224" t="s">
        <v>174</v>
      </c>
      <c r="E121" s="232">
        <v>24937.5</v>
      </c>
      <c r="F121" s="232">
        <v>0</v>
      </c>
      <c r="G121" s="232">
        <v>0</v>
      </c>
      <c r="H121" s="111"/>
      <c r="I121" s="111"/>
      <c r="J121" s="129"/>
      <c r="K121" s="129"/>
      <c r="L121" s="129"/>
      <c r="M121" s="129"/>
      <c r="N121" s="129"/>
      <c r="O121" s="129"/>
      <c r="P121" s="129"/>
    </row>
    <row r="122" spans="1:16" s="130" customFormat="1" x14ac:dyDescent="0.2">
      <c r="A122" s="95"/>
      <c r="B122" s="96"/>
      <c r="C122" s="89">
        <v>11</v>
      </c>
      <c r="D122" s="90" t="s">
        <v>41</v>
      </c>
      <c r="E122" s="240">
        <f>SUM(E112+E119)</f>
        <v>78045.13</v>
      </c>
      <c r="F122" s="240">
        <f>SUM(F112+F119)</f>
        <v>107908</v>
      </c>
      <c r="G122" s="240">
        <f>SUM(G112+G117+G119)</f>
        <v>89684.27</v>
      </c>
      <c r="H122" s="111">
        <v>115</v>
      </c>
      <c r="I122" s="111">
        <v>83</v>
      </c>
      <c r="J122" s="129"/>
      <c r="K122" s="129"/>
      <c r="L122" s="129"/>
      <c r="M122" s="129"/>
      <c r="N122" s="129"/>
      <c r="O122" s="129"/>
      <c r="P122" s="129"/>
    </row>
    <row r="123" spans="1:16" x14ac:dyDescent="0.2">
      <c r="A123" s="323" t="s">
        <v>24</v>
      </c>
      <c r="B123" s="323"/>
      <c r="C123" s="323"/>
      <c r="D123" s="323"/>
      <c r="E123" s="234">
        <f>SUM(E111,E51)</f>
        <v>238846.68000000002</v>
      </c>
      <c r="F123" s="234">
        <f>SUM(F111,F51)</f>
        <v>392987</v>
      </c>
      <c r="G123" s="234">
        <f>SUM(G111,G51)</f>
        <v>362502.16000000003</v>
      </c>
      <c r="H123" s="284">
        <v>151.77000000000001</v>
      </c>
      <c r="I123" s="284">
        <v>92</v>
      </c>
    </row>
    <row r="125" spans="1:16" ht="15.75" x14ac:dyDescent="0.2">
      <c r="A125" s="317" t="s">
        <v>135</v>
      </c>
      <c r="B125" s="318"/>
      <c r="C125" s="318"/>
      <c r="D125" s="318"/>
      <c r="E125" s="318"/>
      <c r="F125" s="318"/>
      <c r="G125" s="318"/>
      <c r="H125" s="319"/>
    </row>
    <row r="126" spans="1:16" ht="60" x14ac:dyDescent="0.2">
      <c r="A126" s="177" t="s">
        <v>31</v>
      </c>
      <c r="B126" s="98" t="s">
        <v>113</v>
      </c>
      <c r="C126" s="177" t="s">
        <v>40</v>
      </c>
      <c r="D126" s="177" t="s">
        <v>13</v>
      </c>
      <c r="E126" s="178" t="s">
        <v>82</v>
      </c>
      <c r="F126" s="178" t="s">
        <v>83</v>
      </c>
      <c r="G126" s="178" t="s">
        <v>84</v>
      </c>
      <c r="H126" s="141" t="s">
        <v>93</v>
      </c>
      <c r="I126" s="141" t="s">
        <v>93</v>
      </c>
    </row>
    <row r="127" spans="1:16" x14ac:dyDescent="0.2">
      <c r="A127" s="320">
        <v>1</v>
      </c>
      <c r="B127" s="321"/>
      <c r="C127" s="321"/>
      <c r="D127" s="322"/>
      <c r="E127" s="179">
        <v>2</v>
      </c>
      <c r="F127" s="180">
        <v>3</v>
      </c>
      <c r="G127" s="180">
        <v>4</v>
      </c>
      <c r="H127" s="158" t="s">
        <v>112</v>
      </c>
      <c r="I127" s="158" t="s">
        <v>111</v>
      </c>
    </row>
    <row r="128" spans="1:16" x14ac:dyDescent="0.2">
      <c r="A128" s="185" t="s">
        <v>136</v>
      </c>
      <c r="B128" s="185"/>
      <c r="C128" s="185"/>
      <c r="D128" s="186" t="s">
        <v>137</v>
      </c>
      <c r="E128" s="187">
        <f>SUM(E129)</f>
        <v>0</v>
      </c>
      <c r="F128" s="187">
        <f t="shared" ref="F128:F131" si="13">SUM(F129)</f>
        <v>0</v>
      </c>
      <c r="G128" s="187">
        <v>0</v>
      </c>
      <c r="H128" s="188">
        <v>0</v>
      </c>
      <c r="I128" s="188">
        <v>0</v>
      </c>
    </row>
    <row r="129" spans="1:9" x14ac:dyDescent="0.2">
      <c r="A129" s="185"/>
      <c r="B129" s="185" t="s">
        <v>138</v>
      </c>
      <c r="C129" s="185"/>
      <c r="D129" s="189" t="s">
        <v>49</v>
      </c>
      <c r="E129" s="187">
        <f>SUM(E130)</f>
        <v>0</v>
      </c>
      <c r="F129" s="187">
        <f t="shared" si="13"/>
        <v>0</v>
      </c>
      <c r="G129" s="187">
        <v>0</v>
      </c>
      <c r="H129" s="188">
        <v>0</v>
      </c>
      <c r="I129" s="188">
        <v>0</v>
      </c>
    </row>
    <row r="130" spans="1:9" x14ac:dyDescent="0.2">
      <c r="A130" s="185"/>
      <c r="B130" s="185" t="s">
        <v>139</v>
      </c>
      <c r="C130" s="185"/>
      <c r="D130" s="189" t="s">
        <v>140</v>
      </c>
      <c r="E130" s="187">
        <f>SUM(E131)</f>
        <v>0</v>
      </c>
      <c r="F130" s="187">
        <f t="shared" si="13"/>
        <v>0</v>
      </c>
      <c r="G130" s="187">
        <v>0</v>
      </c>
      <c r="H130" s="188">
        <v>0</v>
      </c>
      <c r="I130" s="188">
        <v>0</v>
      </c>
    </row>
    <row r="131" spans="1:9" x14ac:dyDescent="0.2">
      <c r="A131" s="190"/>
      <c r="B131" s="190" t="s">
        <v>142</v>
      </c>
      <c r="C131" s="190"/>
      <c r="D131" s="191" t="s">
        <v>143</v>
      </c>
      <c r="E131" s="192">
        <f>SUM(E132)</f>
        <v>0</v>
      </c>
      <c r="F131" s="192">
        <f t="shared" si="13"/>
        <v>0</v>
      </c>
      <c r="G131" s="192">
        <v>0</v>
      </c>
      <c r="H131" s="193">
        <v>0</v>
      </c>
      <c r="I131" s="193">
        <v>0</v>
      </c>
    </row>
    <row r="132" spans="1:9" s="123" customFormat="1" x14ac:dyDescent="0.2">
      <c r="A132" s="194"/>
      <c r="B132" s="194"/>
      <c r="C132" s="195">
        <v>11</v>
      </c>
      <c r="D132" s="196" t="s">
        <v>78</v>
      </c>
      <c r="E132" s="197">
        <v>0</v>
      </c>
      <c r="F132" s="198">
        <v>0</v>
      </c>
      <c r="G132" s="198">
        <v>0</v>
      </c>
      <c r="H132" s="199">
        <v>0</v>
      </c>
      <c r="I132" s="199">
        <v>0</v>
      </c>
    </row>
  </sheetData>
  <mergeCells count="11">
    <mergeCell ref="A2:H2"/>
    <mergeCell ref="A125:H125"/>
    <mergeCell ref="A127:D127"/>
    <mergeCell ref="A123:D123"/>
    <mergeCell ref="A5:D5"/>
    <mergeCell ref="A3:H3"/>
    <mergeCell ref="A38:D38"/>
    <mergeCell ref="A36:H36"/>
    <mergeCell ref="A48:H48"/>
    <mergeCell ref="A50:D50"/>
    <mergeCell ref="A34:D34"/>
  </mergeCells>
  <phoneticPr fontId="28" type="noConversion"/>
  <pageMargins left="0.70866141732283472" right="0.70866141732283472" top="0.74803149606299213" bottom="0.74803149606299213" header="0.31496062992125984" footer="0.31496062992125984"/>
  <pageSetup paperSize="9" scale="90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"/>
  <sheetViews>
    <sheetView workbookViewId="0">
      <selection activeCell="E21" sqref="E21"/>
    </sheetView>
  </sheetViews>
  <sheetFormatPr defaultColWidth="9.140625" defaultRowHeight="15.75" x14ac:dyDescent="0.25"/>
  <cols>
    <col min="1" max="1" width="36.42578125" style="50" customWidth="1"/>
    <col min="2" max="2" width="17.5703125" style="50" customWidth="1"/>
    <col min="3" max="3" width="14.42578125" style="50" customWidth="1"/>
    <col min="4" max="6" width="16.28515625" style="50" customWidth="1"/>
    <col min="7" max="16384" width="9.140625" style="50"/>
  </cols>
  <sheetData>
    <row r="1" spans="1:6" x14ac:dyDescent="0.25">
      <c r="A1" s="335"/>
      <c r="B1" s="335"/>
      <c r="C1" s="335"/>
      <c r="D1" s="335"/>
      <c r="E1" s="335"/>
      <c r="F1" s="335"/>
    </row>
    <row r="2" spans="1:6" x14ac:dyDescent="0.25">
      <c r="A2" s="20"/>
      <c r="B2" s="20"/>
      <c r="C2" s="20"/>
      <c r="D2" s="20"/>
      <c r="E2" s="21"/>
      <c r="F2" s="21"/>
    </row>
    <row r="3" spans="1:6" x14ac:dyDescent="0.25">
      <c r="A3" s="335" t="s">
        <v>45</v>
      </c>
      <c r="B3" s="335"/>
      <c r="C3" s="335"/>
      <c r="D3" s="336"/>
      <c r="E3" s="336"/>
      <c r="F3" s="336"/>
    </row>
    <row r="4" spans="1:6" x14ac:dyDescent="0.25">
      <c r="A4" s="20"/>
      <c r="B4" s="20"/>
      <c r="C4" s="20"/>
      <c r="D4" s="20"/>
      <c r="E4" s="21"/>
      <c r="F4" s="21"/>
    </row>
    <row r="5" spans="1:6" s="143" customFormat="1" ht="30" x14ac:dyDescent="0.25">
      <c r="A5" s="142" t="s">
        <v>46</v>
      </c>
      <c r="B5" s="141" t="s">
        <v>82</v>
      </c>
      <c r="C5" s="141" t="s">
        <v>83</v>
      </c>
      <c r="D5" s="141" t="s">
        <v>84</v>
      </c>
      <c r="E5" s="141" t="s">
        <v>93</v>
      </c>
      <c r="F5" s="141" t="s">
        <v>93</v>
      </c>
    </row>
    <row r="6" spans="1:6" s="146" customFormat="1" ht="11.25" x14ac:dyDescent="0.2">
      <c r="A6" s="144">
        <v>1</v>
      </c>
      <c r="B6" s="145">
        <v>2</v>
      </c>
      <c r="C6" s="145">
        <v>3</v>
      </c>
      <c r="D6" s="145">
        <v>4</v>
      </c>
      <c r="E6" s="145" t="s">
        <v>112</v>
      </c>
      <c r="F6" s="145" t="s">
        <v>111</v>
      </c>
    </row>
    <row r="7" spans="1:6" s="146" customFormat="1" ht="15" x14ac:dyDescent="0.2">
      <c r="A7" s="183" t="s">
        <v>144</v>
      </c>
      <c r="B7" s="282">
        <v>238846.68</v>
      </c>
      <c r="C7" s="282">
        <v>392987</v>
      </c>
      <c r="D7" s="282">
        <v>362502.16</v>
      </c>
      <c r="E7" s="184">
        <v>151.77000000000001</v>
      </c>
      <c r="F7" s="184">
        <v>92</v>
      </c>
    </row>
    <row r="8" spans="1:6" s="143" customFormat="1" ht="17.25" customHeight="1" x14ac:dyDescent="0.25">
      <c r="A8" s="147" t="s">
        <v>165</v>
      </c>
      <c r="B8" s="281">
        <v>238846.68</v>
      </c>
      <c r="C8" s="281">
        <v>392987</v>
      </c>
      <c r="D8" s="281">
        <v>362502.16</v>
      </c>
      <c r="E8" s="149">
        <v>151.77000000000001</v>
      </c>
      <c r="F8" s="149">
        <f>SUM(D8/C8*100)</f>
        <v>92.242786657064997</v>
      </c>
    </row>
    <row r="9" spans="1:6" s="143" customFormat="1" ht="15" x14ac:dyDescent="0.25">
      <c r="A9" s="147" t="s">
        <v>166</v>
      </c>
      <c r="B9" s="285">
        <v>238846.68</v>
      </c>
      <c r="C9" s="150"/>
      <c r="D9" s="285">
        <v>362502.16</v>
      </c>
      <c r="E9" s="149"/>
      <c r="F9" s="149"/>
    </row>
    <row r="10" spans="1:6" s="143" customFormat="1" ht="15" x14ac:dyDescent="0.25">
      <c r="A10" s="148"/>
      <c r="B10" s="150"/>
      <c r="C10" s="150"/>
      <c r="D10" s="149"/>
      <c r="E10" s="149"/>
      <c r="F10" s="149"/>
    </row>
  </sheetData>
  <mergeCells count="2">
    <mergeCell ref="A1:F1"/>
    <mergeCell ref="A3:F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87"/>
  <sheetViews>
    <sheetView tabSelected="1" topLeftCell="A61" zoomScaleNormal="100" workbookViewId="0">
      <selection activeCell="D48" sqref="D48"/>
    </sheetView>
  </sheetViews>
  <sheetFormatPr defaultColWidth="9.140625" defaultRowHeight="15.75" x14ac:dyDescent="0.25"/>
  <cols>
    <col min="1" max="1" width="9.7109375" style="62" customWidth="1"/>
    <col min="2" max="2" width="52.28515625" style="62" customWidth="1"/>
    <col min="3" max="4" width="12.140625" style="62" bestFit="1" customWidth="1"/>
    <col min="5" max="5" width="9.42578125" style="28" customWidth="1"/>
    <col min="6" max="7" width="15.140625" style="28" customWidth="1"/>
    <col min="8" max="8" width="16.7109375" style="28" hidden="1" customWidth="1"/>
    <col min="9" max="9" width="16.42578125" style="28" hidden="1" customWidth="1"/>
    <col min="10" max="10" width="12.5703125" style="28" hidden="1" customWidth="1"/>
    <col min="11" max="12" width="10.7109375" style="28" bestFit="1" customWidth="1"/>
    <col min="13" max="13" width="10.28515625" style="28" bestFit="1" customWidth="1"/>
    <col min="14" max="14" width="11.85546875" style="28" bestFit="1" customWidth="1"/>
    <col min="15" max="15" width="15.42578125" style="28" customWidth="1"/>
    <col min="16" max="16" width="9.140625" style="28" customWidth="1"/>
    <col min="17" max="16384" width="9.140625" style="28"/>
  </cols>
  <sheetData>
    <row r="1" spans="1:10" ht="15.75" customHeight="1" x14ac:dyDescent="0.25">
      <c r="A1" s="338"/>
      <c r="B1" s="338"/>
      <c r="C1" s="338"/>
      <c r="D1" s="338"/>
      <c r="E1" s="338"/>
      <c r="F1" s="13"/>
      <c r="G1" s="53"/>
      <c r="H1" s="54"/>
      <c r="I1" s="54"/>
      <c r="J1" s="54"/>
    </row>
    <row r="2" spans="1:10" s="22" customFormat="1" ht="15.75" customHeight="1" x14ac:dyDescent="0.25">
      <c r="A2" s="338" t="s">
        <v>53</v>
      </c>
      <c r="B2" s="338"/>
      <c r="C2" s="338"/>
      <c r="D2" s="338"/>
      <c r="E2" s="338"/>
    </row>
    <row r="3" spans="1:10" s="37" customFormat="1" x14ac:dyDescent="0.25">
      <c r="A3" s="51"/>
      <c r="B3" s="51"/>
      <c r="C3" s="52"/>
      <c r="D3" s="52"/>
      <c r="E3" s="55"/>
      <c r="F3" s="55"/>
      <c r="G3" s="55"/>
      <c r="H3" s="55"/>
      <c r="I3" s="55"/>
      <c r="J3" s="55"/>
    </row>
    <row r="4" spans="1:10" s="37" customFormat="1" ht="47.25" x14ac:dyDescent="0.25">
      <c r="A4" s="155" t="s">
        <v>47</v>
      </c>
      <c r="B4" s="155" t="s">
        <v>48</v>
      </c>
      <c r="C4" s="156" t="s">
        <v>83</v>
      </c>
      <c r="D4" s="156" t="s">
        <v>84</v>
      </c>
      <c r="E4" s="156" t="s">
        <v>93</v>
      </c>
      <c r="F4" s="55"/>
      <c r="G4" s="55"/>
      <c r="H4" s="55"/>
      <c r="I4" s="55"/>
      <c r="J4" s="55"/>
    </row>
    <row r="5" spans="1:10" s="70" customFormat="1" ht="11.25" x14ac:dyDescent="0.2">
      <c r="A5" s="337">
        <v>1</v>
      </c>
      <c r="B5" s="337"/>
      <c r="C5" s="157">
        <v>2</v>
      </c>
      <c r="D5" s="157">
        <v>3</v>
      </c>
      <c r="E5" s="158" t="s">
        <v>134</v>
      </c>
      <c r="F5" s="69"/>
      <c r="G5" s="69"/>
      <c r="H5" s="69"/>
      <c r="I5" s="69"/>
      <c r="J5" s="69"/>
    </row>
    <row r="6" spans="1:10" s="37" customFormat="1" x14ac:dyDescent="0.25">
      <c r="A6" s="258">
        <v>1005</v>
      </c>
      <c r="B6" s="259" t="s">
        <v>145</v>
      </c>
      <c r="C6" s="278">
        <v>392987</v>
      </c>
      <c r="D6" s="278">
        <v>362502.16</v>
      </c>
      <c r="E6" s="340">
        <f>SUM(D6/C6*100)</f>
        <v>92.242786657064997</v>
      </c>
      <c r="F6" s="55"/>
      <c r="G6" s="55"/>
      <c r="H6" s="55"/>
      <c r="I6" s="55"/>
      <c r="J6" s="55"/>
    </row>
    <row r="7" spans="1:10" s="37" customFormat="1" x14ac:dyDescent="0.25">
      <c r="A7" s="260" t="s">
        <v>146</v>
      </c>
      <c r="B7" s="261" t="s">
        <v>147</v>
      </c>
      <c r="C7" s="262">
        <v>352755</v>
      </c>
      <c r="D7" s="262">
        <v>329181.24</v>
      </c>
      <c r="E7" s="341">
        <f>SUM(D7/C7*100)</f>
        <v>93.317242845601058</v>
      </c>
      <c r="F7" s="55"/>
      <c r="G7" s="55"/>
      <c r="H7" s="55"/>
      <c r="I7" s="55"/>
      <c r="J7" s="55"/>
    </row>
    <row r="8" spans="1:10" s="57" customFormat="1" ht="15" customHeight="1" x14ac:dyDescent="0.25">
      <c r="A8" s="269">
        <v>11</v>
      </c>
      <c r="B8" s="269" t="s">
        <v>39</v>
      </c>
      <c r="C8" s="270">
        <v>352755</v>
      </c>
      <c r="D8" s="270">
        <v>329181.24</v>
      </c>
      <c r="E8" s="271">
        <f>SUM(D8/C8*100)</f>
        <v>93.317242845601058</v>
      </c>
      <c r="F8" s="55"/>
      <c r="G8" s="56"/>
      <c r="H8" s="56"/>
      <c r="I8" s="56"/>
      <c r="J8" s="56"/>
    </row>
    <row r="9" spans="1:10" s="58" customFormat="1" x14ac:dyDescent="0.2">
      <c r="A9" s="160">
        <v>3</v>
      </c>
      <c r="B9" s="161" t="s">
        <v>42</v>
      </c>
      <c r="C9" s="247">
        <v>244847</v>
      </c>
      <c r="D9" s="247">
        <v>239496.97</v>
      </c>
      <c r="E9" s="162">
        <f>SUM(D9/C9*100)</f>
        <v>97.814949744125926</v>
      </c>
      <c r="F9" s="55"/>
      <c r="H9" s="59"/>
      <c r="I9" s="59"/>
    </row>
    <row r="10" spans="1:10" s="37" customFormat="1" ht="14.25" customHeight="1" x14ac:dyDescent="0.25">
      <c r="A10" s="255">
        <v>31</v>
      </c>
      <c r="B10" s="265" t="s">
        <v>15</v>
      </c>
      <c r="C10" s="342">
        <v>160233</v>
      </c>
      <c r="D10" s="248">
        <v>159772.79999999999</v>
      </c>
      <c r="E10" s="343">
        <f>SUM(D10/C10*100)</f>
        <v>99.712793244837201</v>
      </c>
      <c r="F10" s="55"/>
      <c r="G10" s="55"/>
      <c r="H10" s="66" t="e">
        <f>SUM(#REF!)</f>
        <v>#REF!</v>
      </c>
      <c r="I10" s="67" t="e">
        <f>SUM(#REF!)</f>
        <v>#REF!</v>
      </c>
      <c r="J10" s="37">
        <f>SUM(C10:G10)</f>
        <v>320105.51279324485</v>
      </c>
    </row>
    <row r="11" spans="1:10" s="60" customFormat="1" ht="14.25" customHeight="1" x14ac:dyDescent="0.25">
      <c r="A11" s="152">
        <v>311</v>
      </c>
      <c r="B11" s="165" t="s">
        <v>65</v>
      </c>
      <c r="C11" s="249"/>
      <c r="D11" s="249">
        <v>132250.88</v>
      </c>
      <c r="E11" s="166"/>
      <c r="F11" s="55"/>
      <c r="G11" s="61"/>
      <c r="H11" s="65"/>
      <c r="I11" s="65"/>
    </row>
    <row r="12" spans="1:10" ht="14.25" customHeight="1" x14ac:dyDescent="0.25">
      <c r="A12" s="153">
        <v>3111</v>
      </c>
      <c r="B12" s="167" t="s">
        <v>85</v>
      </c>
      <c r="C12" s="250"/>
      <c r="D12" s="250">
        <v>132250.88</v>
      </c>
      <c r="E12" s="168"/>
      <c r="F12" s="55"/>
      <c r="G12" s="63"/>
      <c r="H12" s="64"/>
      <c r="I12" s="64"/>
    </row>
    <row r="13" spans="1:10" ht="14.25" customHeight="1" x14ac:dyDescent="0.25">
      <c r="A13" s="255">
        <v>312</v>
      </c>
      <c r="B13" s="265" t="s">
        <v>176</v>
      </c>
      <c r="C13" s="250"/>
      <c r="D13" s="268">
        <v>9539.9699999999993</v>
      </c>
      <c r="E13" s="168"/>
      <c r="F13" s="55"/>
      <c r="G13" s="63"/>
      <c r="H13" s="64"/>
      <c r="I13" s="64"/>
    </row>
    <row r="14" spans="1:10" ht="14.25" customHeight="1" x14ac:dyDescent="0.25">
      <c r="A14" s="153">
        <v>3121</v>
      </c>
      <c r="B14" s="167" t="s">
        <v>67</v>
      </c>
      <c r="C14" s="250"/>
      <c r="D14" s="250">
        <v>9839.9699999999993</v>
      </c>
      <c r="E14" s="168"/>
      <c r="F14" s="55"/>
      <c r="G14" s="63"/>
      <c r="H14" s="64"/>
      <c r="I14" s="64"/>
    </row>
    <row r="15" spans="1:10" s="60" customFormat="1" ht="14.25" customHeight="1" x14ac:dyDescent="0.25">
      <c r="A15" s="152">
        <v>313</v>
      </c>
      <c r="B15" s="165" t="s">
        <v>66</v>
      </c>
      <c r="C15" s="247"/>
      <c r="D15" s="247">
        <v>17981.95</v>
      </c>
      <c r="E15" s="162"/>
      <c r="F15" s="55"/>
      <c r="G15" s="61"/>
      <c r="H15" s="65"/>
      <c r="I15" s="65"/>
    </row>
    <row r="16" spans="1:10" ht="14.25" customHeight="1" x14ac:dyDescent="0.25">
      <c r="A16" s="153">
        <v>3132</v>
      </c>
      <c r="B16" s="167" t="s">
        <v>86</v>
      </c>
      <c r="C16" s="250"/>
      <c r="D16" s="250">
        <v>17981.95</v>
      </c>
      <c r="E16" s="168"/>
      <c r="F16" s="55"/>
      <c r="G16" s="63"/>
      <c r="H16" s="64"/>
      <c r="I16" s="64"/>
    </row>
    <row r="17" spans="1:10" s="37" customFormat="1" ht="14.25" customHeight="1" x14ac:dyDescent="0.25">
      <c r="A17" s="163">
        <v>32</v>
      </c>
      <c r="B17" s="164" t="s">
        <v>16</v>
      </c>
      <c r="C17" s="251">
        <v>83784</v>
      </c>
      <c r="D17" s="251">
        <v>78946.7</v>
      </c>
      <c r="E17" s="344">
        <f>SUM(D17/C17*100)</f>
        <v>94.226463286546362</v>
      </c>
      <c r="F17" s="55"/>
      <c r="G17" s="55"/>
      <c r="H17" s="66"/>
      <c r="I17" s="67"/>
    </row>
    <row r="18" spans="1:10" s="60" customFormat="1" ht="14.25" customHeight="1" x14ac:dyDescent="0.25">
      <c r="A18" s="152">
        <v>321</v>
      </c>
      <c r="B18" s="165" t="s">
        <v>68</v>
      </c>
      <c r="C18" s="247"/>
      <c r="D18" s="247">
        <v>7433.64</v>
      </c>
      <c r="E18" s="162"/>
      <c r="F18" s="55"/>
      <c r="G18" s="61"/>
      <c r="H18" s="65"/>
      <c r="I18" s="65"/>
    </row>
    <row r="19" spans="1:10" x14ac:dyDescent="0.25">
      <c r="A19" s="153" t="s">
        <v>87</v>
      </c>
      <c r="B19" s="167" t="s">
        <v>88</v>
      </c>
      <c r="C19" s="250"/>
      <c r="D19" s="250">
        <v>571.70000000000005</v>
      </c>
      <c r="E19" s="168"/>
      <c r="F19" s="55"/>
      <c r="G19" s="63"/>
      <c r="H19" s="28">
        <v>0</v>
      </c>
      <c r="I19" s="28">
        <v>0</v>
      </c>
      <c r="J19" s="28">
        <f>SUM(C19:G19)</f>
        <v>571.70000000000005</v>
      </c>
    </row>
    <row r="20" spans="1:10" x14ac:dyDescent="0.25">
      <c r="A20" s="153" t="s">
        <v>89</v>
      </c>
      <c r="B20" s="167" t="s">
        <v>72</v>
      </c>
      <c r="C20" s="250"/>
      <c r="D20" s="250">
        <v>5836.44</v>
      </c>
      <c r="E20" s="168"/>
      <c r="F20" s="55"/>
      <c r="G20" s="63"/>
    </row>
    <row r="21" spans="1:10" x14ac:dyDescent="0.25">
      <c r="A21" s="153">
        <v>3213</v>
      </c>
      <c r="B21" s="167" t="s">
        <v>73</v>
      </c>
      <c r="C21" s="250"/>
      <c r="D21" s="250">
        <v>192.5</v>
      </c>
      <c r="E21" s="168"/>
      <c r="F21" s="55"/>
      <c r="G21" s="63"/>
    </row>
    <row r="22" spans="1:10" x14ac:dyDescent="0.25">
      <c r="A22" s="153">
        <v>3214</v>
      </c>
      <c r="B22" s="167" t="s">
        <v>153</v>
      </c>
      <c r="C22" s="250"/>
      <c r="D22" s="250">
        <v>833</v>
      </c>
      <c r="E22" s="168"/>
      <c r="F22" s="55"/>
      <c r="G22" s="63"/>
    </row>
    <row r="23" spans="1:10" s="60" customFormat="1" ht="15.75" customHeight="1" x14ac:dyDescent="0.25">
      <c r="A23" s="170">
        <v>322</v>
      </c>
      <c r="B23" s="161" t="s">
        <v>69</v>
      </c>
      <c r="C23" s="252"/>
      <c r="D23" s="252">
        <v>17132.099999999999</v>
      </c>
      <c r="E23" s="151"/>
      <c r="F23" s="55"/>
      <c r="G23" s="61"/>
    </row>
    <row r="24" spans="1:10" ht="15.75" customHeight="1" x14ac:dyDescent="0.25">
      <c r="A24" s="171" t="s">
        <v>90</v>
      </c>
      <c r="B24" s="172" t="s">
        <v>74</v>
      </c>
      <c r="C24" s="254"/>
      <c r="D24" s="250">
        <v>2650.67</v>
      </c>
      <c r="E24" s="154"/>
      <c r="F24" s="55"/>
    </row>
    <row r="25" spans="1:10" ht="15.75" customHeight="1" x14ac:dyDescent="0.25">
      <c r="A25" s="171" t="s">
        <v>91</v>
      </c>
      <c r="B25" s="172" t="s">
        <v>92</v>
      </c>
      <c r="C25" s="254"/>
      <c r="D25" s="250">
        <v>8351.31</v>
      </c>
      <c r="E25" s="154"/>
      <c r="F25" s="55"/>
    </row>
    <row r="26" spans="1:10" ht="15.75" customHeight="1" x14ac:dyDescent="0.25">
      <c r="A26" s="171">
        <v>3224</v>
      </c>
      <c r="B26" s="172" t="s">
        <v>191</v>
      </c>
      <c r="C26" s="254"/>
      <c r="D26" s="250">
        <v>284.47000000000003</v>
      </c>
      <c r="E26" s="154"/>
      <c r="F26" s="55"/>
    </row>
    <row r="27" spans="1:10" ht="15.75" customHeight="1" x14ac:dyDescent="0.25">
      <c r="A27" s="171">
        <v>3225</v>
      </c>
      <c r="B27" s="172" t="s">
        <v>154</v>
      </c>
      <c r="C27" s="254"/>
      <c r="D27" s="250">
        <v>4802.3599999999997</v>
      </c>
      <c r="E27" s="154"/>
      <c r="F27" s="55"/>
    </row>
    <row r="28" spans="1:10" ht="15.75" customHeight="1" x14ac:dyDescent="0.25">
      <c r="A28" s="171">
        <v>3227</v>
      </c>
      <c r="B28" s="172" t="s">
        <v>185</v>
      </c>
      <c r="C28" s="254"/>
      <c r="D28" s="250">
        <v>1043.29</v>
      </c>
      <c r="E28" s="154"/>
      <c r="F28" s="55"/>
    </row>
    <row r="29" spans="1:10" ht="15.75" customHeight="1" x14ac:dyDescent="0.25">
      <c r="A29" s="152">
        <v>323</v>
      </c>
      <c r="B29" s="165" t="s">
        <v>63</v>
      </c>
      <c r="C29" s="247"/>
      <c r="D29" s="247">
        <v>38310.42</v>
      </c>
      <c r="E29" s="162"/>
      <c r="F29" s="55"/>
    </row>
    <row r="30" spans="1:10" ht="15.75" customHeight="1" x14ac:dyDescent="0.25">
      <c r="A30" s="153" t="s">
        <v>95</v>
      </c>
      <c r="B30" s="167" t="s">
        <v>96</v>
      </c>
      <c r="C30" s="250"/>
      <c r="D30" s="250">
        <v>2318.5700000000002</v>
      </c>
      <c r="E30" s="168"/>
      <c r="F30" s="55"/>
    </row>
    <row r="31" spans="1:10" ht="15.75" customHeight="1" x14ac:dyDescent="0.25">
      <c r="A31" s="153" t="s">
        <v>97</v>
      </c>
      <c r="B31" s="167" t="s">
        <v>98</v>
      </c>
      <c r="C31" s="250"/>
      <c r="D31" s="250">
        <v>1548.87</v>
      </c>
      <c r="E31" s="168"/>
      <c r="F31" s="55"/>
    </row>
    <row r="32" spans="1:10" ht="15.75" customHeight="1" x14ac:dyDescent="0.25">
      <c r="A32" s="153">
        <v>3233</v>
      </c>
      <c r="B32" s="167" t="s">
        <v>155</v>
      </c>
      <c r="C32" s="250"/>
      <c r="D32" s="250">
        <v>6435.65</v>
      </c>
      <c r="E32" s="168"/>
      <c r="F32" s="55"/>
    </row>
    <row r="33" spans="1:6" ht="15.75" customHeight="1" x14ac:dyDescent="0.25">
      <c r="A33" s="153" t="s">
        <v>99</v>
      </c>
      <c r="B33" s="167" t="s">
        <v>100</v>
      </c>
      <c r="C33" s="250"/>
      <c r="D33" s="250">
        <v>1914.15</v>
      </c>
      <c r="E33" s="168"/>
      <c r="F33" s="55"/>
    </row>
    <row r="34" spans="1:6" ht="15.75" customHeight="1" x14ac:dyDescent="0.25">
      <c r="A34" s="153">
        <v>3235</v>
      </c>
      <c r="B34" s="167" t="s">
        <v>77</v>
      </c>
      <c r="C34" s="250"/>
      <c r="D34" s="250">
        <v>0</v>
      </c>
      <c r="E34" s="168"/>
      <c r="F34" s="55"/>
    </row>
    <row r="35" spans="1:6" ht="15.75" customHeight="1" x14ac:dyDescent="0.25">
      <c r="A35" s="153">
        <v>3237</v>
      </c>
      <c r="B35" s="167" t="s">
        <v>75</v>
      </c>
      <c r="C35" s="250"/>
      <c r="D35" s="250">
        <v>18234.32</v>
      </c>
      <c r="E35" s="168"/>
      <c r="F35" s="55"/>
    </row>
    <row r="36" spans="1:6" ht="15.75" customHeight="1" x14ac:dyDescent="0.25">
      <c r="A36" s="153" t="s">
        <v>101</v>
      </c>
      <c r="B36" s="167" t="s">
        <v>76</v>
      </c>
      <c r="C36" s="250"/>
      <c r="D36" s="250">
        <v>7858.86</v>
      </c>
      <c r="E36" s="168"/>
      <c r="F36" s="55"/>
    </row>
    <row r="37" spans="1:6" ht="15.75" customHeight="1" x14ac:dyDescent="0.25">
      <c r="A37" s="152">
        <v>329</v>
      </c>
      <c r="B37" s="165" t="s">
        <v>70</v>
      </c>
      <c r="C37" s="247"/>
      <c r="D37" s="247">
        <v>16070.54</v>
      </c>
      <c r="E37" s="162"/>
      <c r="F37" s="55"/>
    </row>
    <row r="38" spans="1:6" ht="15.75" customHeight="1" x14ac:dyDescent="0.25">
      <c r="A38" s="153" t="s">
        <v>102</v>
      </c>
      <c r="B38" s="167" t="s">
        <v>103</v>
      </c>
      <c r="C38" s="250"/>
      <c r="D38" s="250">
        <v>5617.92</v>
      </c>
      <c r="E38" s="168"/>
      <c r="F38" s="55"/>
    </row>
    <row r="39" spans="1:6" ht="15.75" customHeight="1" x14ac:dyDescent="0.25">
      <c r="A39" s="153">
        <v>3292</v>
      </c>
      <c r="B39" s="167" t="s">
        <v>156</v>
      </c>
      <c r="C39" s="250"/>
      <c r="D39" s="250">
        <v>3376.51</v>
      </c>
      <c r="E39" s="168"/>
      <c r="F39" s="55"/>
    </row>
    <row r="40" spans="1:6" ht="15.75" customHeight="1" x14ac:dyDescent="0.25">
      <c r="A40" s="153">
        <v>3239</v>
      </c>
      <c r="B40" s="167" t="s">
        <v>105</v>
      </c>
      <c r="C40" s="250"/>
      <c r="D40" s="250">
        <v>6519.59</v>
      </c>
      <c r="E40" s="168"/>
      <c r="F40" s="55"/>
    </row>
    <row r="41" spans="1:6" ht="15.75" customHeight="1" x14ac:dyDescent="0.25">
      <c r="A41" s="153" t="s">
        <v>106</v>
      </c>
      <c r="B41" s="167" t="s">
        <v>70</v>
      </c>
      <c r="C41" s="250"/>
      <c r="D41" s="250">
        <v>556.52</v>
      </c>
      <c r="E41" s="168"/>
      <c r="F41" s="55"/>
    </row>
    <row r="42" spans="1:6" ht="15.75" customHeight="1" x14ac:dyDescent="0.25">
      <c r="A42" s="163">
        <v>34</v>
      </c>
      <c r="B42" s="164" t="s">
        <v>19</v>
      </c>
      <c r="C42" s="251">
        <v>830</v>
      </c>
      <c r="D42" s="251">
        <v>777.47</v>
      </c>
      <c r="E42" s="169">
        <f>(D42/C42)*100</f>
        <v>93.671084337349399</v>
      </c>
      <c r="F42" s="55"/>
    </row>
    <row r="43" spans="1:6" ht="15.75" customHeight="1" x14ac:dyDescent="0.25">
      <c r="A43" s="152">
        <v>343</v>
      </c>
      <c r="B43" s="165" t="s">
        <v>71</v>
      </c>
      <c r="C43" s="247"/>
      <c r="D43" s="247">
        <v>777.47</v>
      </c>
      <c r="E43" s="162"/>
      <c r="F43" s="55"/>
    </row>
    <row r="44" spans="1:6" ht="15.75" customHeight="1" x14ac:dyDescent="0.25">
      <c r="A44" s="153" t="s">
        <v>107</v>
      </c>
      <c r="B44" s="167" t="s">
        <v>108</v>
      </c>
      <c r="C44" s="250"/>
      <c r="D44" s="250">
        <v>532.97</v>
      </c>
      <c r="E44" s="168"/>
      <c r="F44" s="55"/>
    </row>
    <row r="45" spans="1:6" ht="15.75" customHeight="1" x14ac:dyDescent="0.25">
      <c r="A45" s="153">
        <v>3434</v>
      </c>
      <c r="B45" s="167" t="s">
        <v>157</v>
      </c>
      <c r="C45" s="250"/>
      <c r="D45" s="250">
        <v>244.5</v>
      </c>
      <c r="E45" s="168"/>
      <c r="F45" s="55"/>
    </row>
    <row r="46" spans="1:6" ht="15.75" customHeight="1" x14ac:dyDescent="0.25">
      <c r="A46" s="151">
        <v>4</v>
      </c>
      <c r="B46" s="159" t="s">
        <v>20</v>
      </c>
      <c r="C46" s="246">
        <v>107908</v>
      </c>
      <c r="D46" s="246">
        <v>89684.27</v>
      </c>
      <c r="E46" s="174">
        <f t="shared" ref="E46:E47" si="0">(D46/C46)*100</f>
        <v>83.111789672684139</v>
      </c>
      <c r="F46" s="55"/>
    </row>
    <row r="47" spans="1:6" ht="15.75" customHeight="1" x14ac:dyDescent="0.25">
      <c r="A47" s="256">
        <v>42</v>
      </c>
      <c r="B47" s="257" t="s">
        <v>21</v>
      </c>
      <c r="C47" s="345">
        <v>107980</v>
      </c>
      <c r="D47" s="253">
        <v>89684.27</v>
      </c>
      <c r="E47" s="174">
        <f t="shared" si="0"/>
        <v>83.056371550287082</v>
      </c>
      <c r="F47" s="55"/>
    </row>
    <row r="48" spans="1:6" ht="15.75" customHeight="1" x14ac:dyDescent="0.25">
      <c r="A48" s="170">
        <v>422</v>
      </c>
      <c r="B48" s="161" t="s">
        <v>64</v>
      </c>
      <c r="C48" s="252"/>
      <c r="D48" s="252">
        <v>89684.27</v>
      </c>
      <c r="E48" s="174"/>
      <c r="F48" s="55"/>
    </row>
    <row r="49" spans="1:12" ht="15.75" customHeight="1" x14ac:dyDescent="0.25">
      <c r="A49" s="171" t="s">
        <v>109</v>
      </c>
      <c r="B49" s="172" t="s">
        <v>110</v>
      </c>
      <c r="C49" s="254"/>
      <c r="D49" s="254">
        <v>56683.42</v>
      </c>
      <c r="E49" s="174"/>
      <c r="F49" s="55"/>
    </row>
    <row r="50" spans="1:12" ht="15.75" customHeight="1" x14ac:dyDescent="0.25">
      <c r="A50" s="171">
        <v>4223</v>
      </c>
      <c r="B50" s="172" t="s">
        <v>187</v>
      </c>
      <c r="C50" s="254"/>
      <c r="D50" s="254">
        <v>3309.86</v>
      </c>
      <c r="E50" s="174"/>
      <c r="F50" s="55"/>
    </row>
    <row r="51" spans="1:12" ht="15.75" customHeight="1" x14ac:dyDescent="0.25">
      <c r="A51" s="171">
        <v>4227</v>
      </c>
      <c r="B51" s="172" t="s">
        <v>160</v>
      </c>
      <c r="C51" s="254"/>
      <c r="D51" s="254">
        <v>29690.99</v>
      </c>
      <c r="E51" s="174"/>
      <c r="F51" s="55"/>
    </row>
    <row r="52" spans="1:12" ht="15.75" customHeight="1" x14ac:dyDescent="0.25">
      <c r="A52" s="266" t="s">
        <v>167</v>
      </c>
      <c r="B52" s="267" t="s">
        <v>168</v>
      </c>
      <c r="C52" s="279">
        <v>34240</v>
      </c>
      <c r="D52" s="279">
        <v>27329.32</v>
      </c>
      <c r="E52" s="339">
        <v>79.819999999999993</v>
      </c>
      <c r="F52" s="55"/>
    </row>
    <row r="53" spans="1:12" s="60" customFormat="1" x14ac:dyDescent="0.25">
      <c r="A53" s="269">
        <v>11</v>
      </c>
      <c r="B53" s="269" t="s">
        <v>39</v>
      </c>
      <c r="C53" s="272">
        <v>31000</v>
      </c>
      <c r="D53" s="272">
        <v>26292.98</v>
      </c>
      <c r="E53" s="273">
        <f t="shared" ref="E53" si="1">(D53/C53)*100</f>
        <v>84.816064516129032</v>
      </c>
      <c r="F53" s="55"/>
      <c r="G53" s="61"/>
      <c r="H53" s="61"/>
      <c r="I53" s="61"/>
      <c r="J53" s="61"/>
    </row>
    <row r="54" spans="1:12" s="60" customFormat="1" x14ac:dyDescent="0.25">
      <c r="A54" s="160">
        <v>3</v>
      </c>
      <c r="B54" s="161" t="s">
        <v>42</v>
      </c>
      <c r="C54" s="252">
        <v>31000</v>
      </c>
      <c r="D54" s="252">
        <v>26292.98</v>
      </c>
      <c r="E54" s="151">
        <v>84.82</v>
      </c>
      <c r="F54" s="55"/>
      <c r="G54" s="61"/>
      <c r="H54" s="61"/>
      <c r="I54" s="61"/>
      <c r="J54" s="61"/>
    </row>
    <row r="55" spans="1:12" s="37" customFormat="1" ht="15.75" customHeight="1" x14ac:dyDescent="0.25">
      <c r="A55" s="255">
        <v>32</v>
      </c>
      <c r="B55" s="265" t="s">
        <v>16</v>
      </c>
      <c r="C55" s="268">
        <v>31000</v>
      </c>
      <c r="D55" s="268">
        <v>26292.98</v>
      </c>
      <c r="E55" s="276">
        <f>(D55/C55)*100</f>
        <v>84.816064516129032</v>
      </c>
      <c r="F55" s="55"/>
      <c r="G55" s="55"/>
    </row>
    <row r="56" spans="1:12" s="60" customFormat="1" ht="15.75" customHeight="1" x14ac:dyDescent="0.25">
      <c r="A56" s="152">
        <v>323</v>
      </c>
      <c r="B56" s="165" t="s">
        <v>63</v>
      </c>
      <c r="C56" s="247"/>
      <c r="D56" s="247">
        <v>17574.75</v>
      </c>
      <c r="E56" s="162"/>
      <c r="F56" s="55"/>
      <c r="G56" s="61"/>
    </row>
    <row r="57" spans="1:12" s="60" customFormat="1" ht="15.75" customHeight="1" x14ac:dyDescent="0.25">
      <c r="A57" s="153">
        <v>3233</v>
      </c>
      <c r="B57" s="167" t="s">
        <v>155</v>
      </c>
      <c r="C57" s="250"/>
      <c r="D57" s="250">
        <v>3053.88</v>
      </c>
      <c r="E57" s="168"/>
      <c r="F57" s="55"/>
      <c r="G57" s="61"/>
    </row>
    <row r="58" spans="1:12" s="60" customFormat="1" ht="15.75" customHeight="1" x14ac:dyDescent="0.25">
      <c r="A58" s="153">
        <v>3237</v>
      </c>
      <c r="B58" s="167" t="s">
        <v>75</v>
      </c>
      <c r="C58" s="250"/>
      <c r="D58" s="250">
        <v>3925.39</v>
      </c>
      <c r="E58" s="168"/>
      <c r="F58" s="55"/>
      <c r="G58" s="61"/>
    </row>
    <row r="59" spans="1:12" x14ac:dyDescent="0.25">
      <c r="A59" s="153" t="s">
        <v>101</v>
      </c>
      <c r="B59" s="167" t="s">
        <v>76</v>
      </c>
      <c r="C59" s="250"/>
      <c r="D59" s="250">
        <v>10595.48</v>
      </c>
      <c r="E59" s="168"/>
      <c r="F59" s="55"/>
      <c r="G59" s="63"/>
      <c r="H59" s="63"/>
      <c r="I59" s="63"/>
      <c r="J59" s="63"/>
    </row>
    <row r="60" spans="1:12" s="60" customFormat="1" ht="15.75" customHeight="1" x14ac:dyDescent="0.25">
      <c r="A60" s="152">
        <v>329</v>
      </c>
      <c r="B60" s="165" t="s">
        <v>70</v>
      </c>
      <c r="C60" s="247"/>
      <c r="D60" s="247">
        <v>8718.23</v>
      </c>
      <c r="E60" s="162"/>
      <c r="F60" s="55"/>
      <c r="G60" s="61"/>
    </row>
    <row r="61" spans="1:12" x14ac:dyDescent="0.25">
      <c r="A61" s="153" t="s">
        <v>104</v>
      </c>
      <c r="B61" s="167" t="s">
        <v>105</v>
      </c>
      <c r="C61" s="250"/>
      <c r="D61" s="250">
        <v>4504.5200000000004</v>
      </c>
      <c r="E61" s="168"/>
      <c r="F61" s="55"/>
      <c r="G61" s="63"/>
      <c r="H61" s="63"/>
      <c r="I61" s="63"/>
      <c r="J61" s="63"/>
    </row>
    <row r="62" spans="1:12" x14ac:dyDescent="0.25">
      <c r="A62" s="153" t="s">
        <v>106</v>
      </c>
      <c r="B62" s="167" t="s">
        <v>70</v>
      </c>
      <c r="C62" s="250"/>
      <c r="D62" s="250">
        <v>4213.71</v>
      </c>
      <c r="E62" s="168"/>
      <c r="F62" s="55"/>
      <c r="G62" s="63"/>
      <c r="H62" s="63"/>
      <c r="I62" s="63"/>
      <c r="J62" s="63"/>
    </row>
    <row r="63" spans="1:12" s="60" customFormat="1" x14ac:dyDescent="0.25">
      <c r="A63" s="274">
        <v>31</v>
      </c>
      <c r="B63" s="274" t="s">
        <v>51</v>
      </c>
      <c r="C63" s="275">
        <v>2490</v>
      </c>
      <c r="D63" s="275">
        <v>286.33999999999997</v>
      </c>
      <c r="E63" s="273">
        <f t="shared" ref="E63:E65" si="2">(D63/C63)*100</f>
        <v>11.499598393574297</v>
      </c>
      <c r="F63" s="61"/>
      <c r="G63" s="61"/>
      <c r="H63" s="61"/>
      <c r="I63" s="61"/>
      <c r="J63" s="61"/>
      <c r="K63" s="61"/>
      <c r="L63" s="61"/>
    </row>
    <row r="64" spans="1:12" s="58" customFormat="1" x14ac:dyDescent="0.2">
      <c r="A64" s="173">
        <v>3</v>
      </c>
      <c r="B64" s="165" t="s">
        <v>42</v>
      </c>
      <c r="C64" s="247">
        <v>2490</v>
      </c>
      <c r="D64" s="247">
        <v>286.33999999999997</v>
      </c>
      <c r="E64" s="162">
        <f t="shared" si="2"/>
        <v>11.499598393574297</v>
      </c>
      <c r="H64" s="59"/>
      <c r="I64" s="59"/>
    </row>
    <row r="65" spans="1:10" s="37" customFormat="1" ht="14.45" customHeight="1" x14ac:dyDescent="0.25">
      <c r="A65" s="163">
        <v>32</v>
      </c>
      <c r="B65" s="164" t="s">
        <v>16</v>
      </c>
      <c r="C65" s="268">
        <v>2490</v>
      </c>
      <c r="D65" s="251">
        <v>286.33999999999997</v>
      </c>
      <c r="E65" s="162">
        <f t="shared" si="2"/>
        <v>11.499598393574297</v>
      </c>
      <c r="F65" s="55"/>
      <c r="G65" s="55"/>
      <c r="H65" s="66" t="e">
        <f>SUM(#REF!)</f>
        <v>#REF!</v>
      </c>
      <c r="I65" s="67" t="e">
        <f>SUM(#REF!)</f>
        <v>#REF!</v>
      </c>
      <c r="J65" s="37">
        <f>SUM(C65:G65)</f>
        <v>2787.8395983935743</v>
      </c>
    </row>
    <row r="66" spans="1:10" s="60" customFormat="1" ht="14.45" customHeight="1" x14ac:dyDescent="0.25">
      <c r="A66" s="152">
        <v>322</v>
      </c>
      <c r="B66" s="165" t="s">
        <v>69</v>
      </c>
      <c r="C66" s="247"/>
      <c r="D66" s="247">
        <v>13.02</v>
      </c>
      <c r="E66" s="162"/>
      <c r="F66" s="61"/>
      <c r="G66" s="61"/>
      <c r="H66" s="65"/>
      <c r="I66" s="65"/>
    </row>
    <row r="67" spans="1:10" ht="14.45" customHeight="1" x14ac:dyDescent="0.25">
      <c r="A67" s="153" t="s">
        <v>90</v>
      </c>
      <c r="B67" s="167" t="s">
        <v>74</v>
      </c>
      <c r="C67" s="250"/>
      <c r="D67" s="250">
        <v>13.02</v>
      </c>
      <c r="E67" s="162"/>
      <c r="F67" s="63"/>
      <c r="G67" s="63"/>
      <c r="H67" s="64"/>
      <c r="I67" s="64"/>
    </row>
    <row r="68" spans="1:10" ht="14.45" customHeight="1" x14ac:dyDescent="0.25">
      <c r="A68" s="152">
        <v>323</v>
      </c>
      <c r="B68" s="165" t="s">
        <v>63</v>
      </c>
      <c r="C68" s="247"/>
      <c r="D68" s="247">
        <v>273.32</v>
      </c>
      <c r="E68" s="162"/>
      <c r="F68" s="63"/>
      <c r="G68" s="63"/>
      <c r="H68" s="64"/>
      <c r="I68" s="64"/>
    </row>
    <row r="69" spans="1:10" ht="14.45" customHeight="1" x14ac:dyDescent="0.25">
      <c r="A69" s="153" t="s">
        <v>95</v>
      </c>
      <c r="B69" s="167" t="s">
        <v>96</v>
      </c>
      <c r="C69" s="250"/>
      <c r="D69" s="250">
        <v>0</v>
      </c>
      <c r="E69" s="168"/>
      <c r="F69" s="63"/>
      <c r="G69" s="63"/>
      <c r="H69" s="64"/>
      <c r="I69" s="64"/>
    </row>
    <row r="70" spans="1:10" ht="14.45" customHeight="1" x14ac:dyDescent="0.25">
      <c r="A70" s="153">
        <v>3235</v>
      </c>
      <c r="B70" s="167" t="s">
        <v>77</v>
      </c>
      <c r="C70" s="250"/>
      <c r="D70" s="250">
        <v>0</v>
      </c>
      <c r="E70" s="168"/>
      <c r="F70" s="63"/>
      <c r="G70" s="63"/>
      <c r="H70" s="64"/>
      <c r="I70" s="64"/>
    </row>
    <row r="71" spans="1:10" ht="14.45" customHeight="1" x14ac:dyDescent="0.25">
      <c r="A71" s="153">
        <v>3237</v>
      </c>
      <c r="B71" s="167" t="s">
        <v>75</v>
      </c>
      <c r="C71" s="250"/>
      <c r="D71" s="250">
        <v>273.32</v>
      </c>
      <c r="E71" s="168"/>
      <c r="F71" s="63"/>
      <c r="G71" s="63"/>
      <c r="H71" s="64"/>
      <c r="I71" s="64"/>
    </row>
    <row r="72" spans="1:10" x14ac:dyDescent="0.25">
      <c r="A72" s="274">
        <v>61</v>
      </c>
      <c r="B72" s="274" t="s">
        <v>181</v>
      </c>
      <c r="C72" s="275">
        <v>750</v>
      </c>
      <c r="D72" s="275">
        <v>750</v>
      </c>
      <c r="E72" s="273">
        <f t="shared" ref="E72:E74" si="3">(D72/C72)*100</f>
        <v>100</v>
      </c>
    </row>
    <row r="73" spans="1:10" x14ac:dyDescent="0.25">
      <c r="A73" s="173">
        <v>3</v>
      </c>
      <c r="B73" s="165" t="s">
        <v>42</v>
      </c>
      <c r="C73" s="247">
        <v>750</v>
      </c>
      <c r="D73" s="247">
        <v>750</v>
      </c>
      <c r="E73" s="162">
        <f t="shared" si="3"/>
        <v>100</v>
      </c>
    </row>
    <row r="74" spans="1:10" x14ac:dyDescent="0.25">
      <c r="A74" s="163">
        <v>32</v>
      </c>
      <c r="B74" s="164" t="s">
        <v>16</v>
      </c>
      <c r="C74" s="268">
        <v>750</v>
      </c>
      <c r="D74" s="251">
        <v>750</v>
      </c>
      <c r="E74" s="162">
        <f t="shared" si="3"/>
        <v>100</v>
      </c>
    </row>
    <row r="75" spans="1:10" x14ac:dyDescent="0.25">
      <c r="A75" s="152">
        <v>323</v>
      </c>
      <c r="B75" s="165" t="s">
        <v>63</v>
      </c>
      <c r="C75" s="247"/>
      <c r="D75" s="247">
        <v>750</v>
      </c>
      <c r="E75" s="162"/>
    </row>
    <row r="76" spans="1:10" x14ac:dyDescent="0.25">
      <c r="A76" s="153">
        <v>3239</v>
      </c>
      <c r="B76" s="167" t="s">
        <v>76</v>
      </c>
      <c r="C76" s="250"/>
      <c r="D76" s="250">
        <v>750</v>
      </c>
      <c r="E76" s="168"/>
    </row>
    <row r="77" spans="1:10" x14ac:dyDescent="0.25">
      <c r="A77" s="260" t="s">
        <v>189</v>
      </c>
      <c r="B77" s="261" t="s">
        <v>190</v>
      </c>
      <c r="C77" s="262">
        <v>5992</v>
      </c>
      <c r="D77" s="262">
        <v>5991.6</v>
      </c>
      <c r="E77" s="263">
        <f>SUM(D77/C77*100)</f>
        <v>99.993324432576784</v>
      </c>
    </row>
    <row r="78" spans="1:10" x14ac:dyDescent="0.25">
      <c r="A78" s="269">
        <v>52</v>
      </c>
      <c r="B78" s="269" t="s">
        <v>183</v>
      </c>
      <c r="C78" s="270">
        <v>5992</v>
      </c>
      <c r="D78" s="270">
        <v>5991.6</v>
      </c>
      <c r="E78" s="271">
        <f>SUM(D78/C78*100)</f>
        <v>99.993324432576784</v>
      </c>
    </row>
    <row r="79" spans="1:10" x14ac:dyDescent="0.25">
      <c r="A79" s="160">
        <v>3</v>
      </c>
      <c r="B79" s="161" t="s">
        <v>42</v>
      </c>
      <c r="C79" s="247">
        <v>5992</v>
      </c>
      <c r="D79" s="247">
        <v>5991.6</v>
      </c>
      <c r="E79" s="162">
        <f>SUM(D79/C79*100)</f>
        <v>99.993324432576784</v>
      </c>
    </row>
    <row r="80" spans="1:10" x14ac:dyDescent="0.25">
      <c r="A80" s="255">
        <v>31</v>
      </c>
      <c r="B80" s="265" t="s">
        <v>15</v>
      </c>
      <c r="C80" s="264">
        <v>5872</v>
      </c>
      <c r="D80" s="248">
        <v>5871.6</v>
      </c>
      <c r="E80" s="277">
        <f>SUM(D80/C80*100)</f>
        <v>99.993188010899189</v>
      </c>
    </row>
    <row r="81" spans="1:5" x14ac:dyDescent="0.25">
      <c r="A81" s="152">
        <v>311</v>
      </c>
      <c r="B81" s="165" t="s">
        <v>65</v>
      </c>
      <c r="C81" s="249"/>
      <c r="D81" s="249">
        <v>5040</v>
      </c>
      <c r="E81" s="166"/>
    </row>
    <row r="82" spans="1:5" x14ac:dyDescent="0.25">
      <c r="A82" s="153">
        <v>3111</v>
      </c>
      <c r="B82" s="167" t="s">
        <v>85</v>
      </c>
      <c r="C82" s="250"/>
      <c r="D82" s="250">
        <v>5040</v>
      </c>
      <c r="E82" s="168"/>
    </row>
    <row r="83" spans="1:5" x14ac:dyDescent="0.25">
      <c r="A83" s="152">
        <v>313</v>
      </c>
      <c r="B83" s="165" t="s">
        <v>66</v>
      </c>
      <c r="C83" s="247"/>
      <c r="D83" s="247">
        <v>831.6</v>
      </c>
      <c r="E83" s="162"/>
    </row>
    <row r="84" spans="1:5" x14ac:dyDescent="0.25">
      <c r="A84" s="153">
        <v>3132</v>
      </c>
      <c r="B84" s="167" t="s">
        <v>86</v>
      </c>
      <c r="C84" s="250"/>
      <c r="D84" s="250">
        <v>831.6</v>
      </c>
      <c r="E84" s="168"/>
    </row>
    <row r="85" spans="1:5" x14ac:dyDescent="0.25">
      <c r="A85" s="163">
        <v>32</v>
      </c>
      <c r="B85" s="164" t="s">
        <v>16</v>
      </c>
      <c r="C85" s="251">
        <v>120</v>
      </c>
      <c r="D85" s="251">
        <v>120</v>
      </c>
      <c r="E85" s="276">
        <f>SUM(D85/C85*100)</f>
        <v>100</v>
      </c>
    </row>
    <row r="86" spans="1:5" x14ac:dyDescent="0.25">
      <c r="A86" s="152">
        <v>321</v>
      </c>
      <c r="B86" s="165" t="s">
        <v>68</v>
      </c>
      <c r="C86" s="247"/>
      <c r="D86" s="247">
        <v>120</v>
      </c>
      <c r="E86" s="162"/>
    </row>
    <row r="87" spans="1:5" x14ac:dyDescent="0.25">
      <c r="A87" s="153" t="s">
        <v>89</v>
      </c>
      <c r="B87" s="167" t="s">
        <v>72</v>
      </c>
      <c r="C87" s="250"/>
      <c r="D87" s="250">
        <v>120</v>
      </c>
      <c r="E87" s="168"/>
    </row>
  </sheetData>
  <mergeCells count="3">
    <mergeCell ref="A5:B5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SAŽETAK </vt:lpstr>
      <vt:lpstr>RAČUN PRIHODA I RASHODA</vt:lpstr>
      <vt:lpstr>Rashodi -funkcijska</vt:lpstr>
      <vt:lpstr>POSEBNI_DIO_</vt:lpstr>
      <vt:lpstr>POSEBNI_DIO_!Podrucje_ispisa</vt:lpstr>
      <vt:lpstr>'RAČUN PRIHODA I RASHODA'!Podrucje_ispisa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Mirjana Šmit</cp:lastModifiedBy>
  <cp:lastPrinted>2025-03-11T09:00:41Z</cp:lastPrinted>
  <dcterms:created xsi:type="dcterms:W3CDTF">2022-08-26T07:26:16Z</dcterms:created>
  <dcterms:modified xsi:type="dcterms:W3CDTF">2025-03-11T09:01:40Z</dcterms:modified>
</cp:coreProperties>
</file>